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ZANZ\ARCADIA\ORTOFRUTTA\"/>
    </mc:Choice>
  </mc:AlternateContent>
  <xr:revisionPtr revIDLastSave="0" documentId="13_ncr:1_{916BA706-A53D-4B95-A426-97254B35986C}" xr6:coauthVersionLast="47" xr6:coauthVersionMax="47" xr10:uidLastSave="{00000000-0000-0000-0000-000000000000}"/>
  <bookViews>
    <workbookView xWindow="26310" yWindow="3900" windowWidth="16035" windowHeight="17145" tabRatio="824" firstSheet="2" activeTab="13" xr2:uid="{00000000-000D-0000-FFFF-FFFF00000000}"/>
  </bookViews>
  <sheets>
    <sheet name="Testo In Colonne" sheetId="8" r:id="rId1"/>
    <sheet name="CVUOTE" sheetId="3" r:id="rId2"/>
    <sheet name="Riferimento assoluto" sheetId="4" r:id="rId3"/>
    <sheet name="Trasponi" sheetId="7" r:id="rId4"/>
    <sheet name="X.Cerca" sheetId="2" r:id="rId5"/>
    <sheet name="FUNZIONE FILTRO e drop down lis" sheetId="5" r:id="rId6"/>
    <sheet name="DIFFERENZA TRA LISTE" sheetId="6" r:id="rId7"/>
    <sheet name="tabella e filtri" sheetId="9" r:id="rId8"/>
    <sheet name="SE" sheetId="10" r:id="rId9"/>
    <sheet name="IF error" sheetId="16" r:id="rId10"/>
    <sheet name="Somma se" sheetId="11" r:id="rId11"/>
    <sheet name="Valori Unici" sheetId="12" r:id="rId12"/>
    <sheet name="Converti" sheetId="13" r:id="rId13"/>
    <sheet name="Foglio2" sheetId="18" r:id="rId14"/>
    <sheet name="Pivot E Timline Interattivo" sheetId="14" r:id="rId15"/>
    <sheet name="PAGA TASSE" sheetId="15" r:id="rId16"/>
  </sheets>
  <externalReferences>
    <externalReference r:id="rId17"/>
  </externalReferences>
  <calcPr calcId="191029"/>
  <pivotCaches>
    <pivotCache cacheId="0" r:id="rId18"/>
    <pivotCache cacheId="1" r:id="rId1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8" l="1" a="1"/>
  <c r="F21" i="18" s="1"/>
  <c r="E25" i="11"/>
  <c r="E15" i="11"/>
  <c r="E5" i="11"/>
  <c r="E17" i="11"/>
  <c r="E28" i="11"/>
  <c r="E21" i="11"/>
  <c r="E9" i="11"/>
  <c r="E13" i="11"/>
  <c r="E26" i="11"/>
  <c r="E16" i="11"/>
  <c r="E6" i="11"/>
  <c r="E18" i="11"/>
  <c r="E29" i="11"/>
  <c r="E22" i="11"/>
  <c r="E10" i="11"/>
  <c r="E7" i="11"/>
  <c r="E19" i="11"/>
  <c r="E30" i="11"/>
  <c r="E23" i="11"/>
  <c r="E11" i="11"/>
  <c r="E14" i="11"/>
  <c r="E27" i="11"/>
  <c r="E8" i="11"/>
  <c r="E20" i="11"/>
  <c r="E31" i="11"/>
  <c r="E24" i="11"/>
  <c r="E12" i="11"/>
  <c r="G6" i="5" a="1"/>
  <c r="G6" i="5" s="1"/>
  <c r="A19" i="2"/>
  <c r="J5" i="11"/>
  <c r="C3" i="16"/>
  <c r="D2" i="2"/>
  <c r="E7" i="6"/>
  <c r="F7" i="6" l="1"/>
  <c r="K20" i="7" l="1"/>
  <c r="J20" i="7"/>
  <c r="I20" i="7"/>
  <c r="H20" i="7"/>
  <c r="G20" i="7"/>
  <c r="F20" i="7"/>
  <c r="E20" i="7"/>
  <c r="D20" i="7"/>
  <c r="C20" i="7"/>
  <c r="B20" i="7"/>
  <c r="C4" i="4"/>
  <c r="D5" i="4" s="1"/>
  <c r="D6" i="4"/>
  <c r="D7" i="4"/>
  <c r="D8" i="4"/>
  <c r="H24" i="15"/>
  <c r="D5" i="15"/>
  <c r="D24" i="15" s="1"/>
  <c r="G22" i="15"/>
  <c r="E22" i="15"/>
  <c r="E21" i="15"/>
  <c r="G21" i="15" s="1"/>
  <c r="E20" i="15"/>
  <c r="G20" i="15" s="1"/>
  <c r="E19" i="15"/>
  <c r="G19" i="15" s="1"/>
  <c r="E18" i="15"/>
  <c r="G18" i="15" s="1"/>
  <c r="E17" i="15"/>
  <c r="G17" i="15" s="1"/>
  <c r="G16" i="15"/>
  <c r="E15" i="15"/>
  <c r="G15" i="15" s="1"/>
  <c r="E14" i="15"/>
  <c r="G14" i="15" s="1"/>
  <c r="E13" i="15"/>
  <c r="G13" i="15" s="1"/>
  <c r="E12" i="15"/>
  <c r="G12" i="15" s="1"/>
  <c r="E11" i="15"/>
  <c r="G11" i="15" s="1"/>
  <c r="E10" i="15"/>
  <c r="G10" i="15" s="1"/>
  <c r="E9" i="15"/>
  <c r="G9" i="15" s="1"/>
  <c r="E8" i="15"/>
  <c r="G8" i="15" s="1"/>
  <c r="D4" i="4" l="1"/>
  <c r="E5" i="15"/>
  <c r="E24" i="15" s="1"/>
  <c r="I5" i="15"/>
  <c r="G5" i="15" l="1"/>
  <c r="G24" i="15" s="1"/>
  <c r="J24" i="15" s="1"/>
  <c r="J5" i="15"/>
  <c r="K24" i="15" l="1"/>
  <c r="L24" i="15" l="1"/>
  <c r="K26" i="15" s="1"/>
  <c r="B4" i="13"/>
  <c r="E2" i="12" a="1"/>
  <c r="E2" i="12" s="1"/>
  <c r="E5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<sst xmlns="http://schemas.openxmlformats.org/spreadsheetml/2006/main" count="1091" uniqueCount="134">
  <si>
    <t>Giovanni</t>
  </si>
  <si>
    <t>Rosa</t>
  </si>
  <si>
    <t>Anna</t>
  </si>
  <si>
    <t>pasquale</t>
  </si>
  <si>
    <t>Giorgio</t>
  </si>
  <si>
    <t>Noemi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</si>
  <si>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</si>
  <si>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</si>
  <si>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</si>
  <si>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</si>
  <si>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</si>
  <si>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</si>
  <si>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</si>
  <si>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</si>
  <si>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</si>
  <si>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</si>
  <si>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Francesco</t>
  </si>
  <si>
    <t>Paride</t>
  </si>
  <si>
    <t>Gioanna</t>
  </si>
  <si>
    <t>mese</t>
  </si>
  <si>
    <t>Nome</t>
  </si>
  <si>
    <t>Mele</t>
  </si>
  <si>
    <t>Pere</t>
  </si>
  <si>
    <t>Banane</t>
  </si>
  <si>
    <t>Lamponi</t>
  </si>
  <si>
    <t>Zucchero</t>
  </si>
  <si>
    <t>A</t>
  </si>
  <si>
    <t>D</t>
  </si>
  <si>
    <t>B</t>
  </si>
  <si>
    <t>E</t>
  </si>
  <si>
    <t>c</t>
  </si>
  <si>
    <t>d</t>
  </si>
  <si>
    <t>e</t>
  </si>
  <si>
    <t>a</t>
  </si>
  <si>
    <t>f</t>
  </si>
  <si>
    <t xml:space="preserve">MELE </t>
  </si>
  <si>
    <t>PERE</t>
  </si>
  <si>
    <t>UVA</t>
  </si>
  <si>
    <t>RADICCHIO</t>
  </si>
  <si>
    <t>PRE</t>
  </si>
  <si>
    <t>PREZZO</t>
  </si>
  <si>
    <t>Total</t>
  </si>
  <si>
    <t>REGIONE</t>
  </si>
  <si>
    <t>REPARTO</t>
  </si>
  <si>
    <t>RESP</t>
  </si>
  <si>
    <t>PRODOTTO</t>
  </si>
  <si>
    <t>UNITA</t>
  </si>
  <si>
    <t>Nord</t>
  </si>
  <si>
    <t>Est</t>
  </si>
  <si>
    <t>Sud</t>
  </si>
  <si>
    <t>Ovest</t>
  </si>
  <si>
    <t>Banana</t>
  </si>
  <si>
    <t>Cipolla</t>
  </si>
  <si>
    <t>Carota</t>
  </si>
  <si>
    <t>Arance</t>
  </si>
  <si>
    <t>Carote</t>
  </si>
  <si>
    <t>Limone</t>
  </si>
  <si>
    <t>Cicoria</t>
  </si>
  <si>
    <t>Avocado</t>
  </si>
  <si>
    <t>Filtro espanso</t>
  </si>
  <si>
    <t>MESE</t>
  </si>
  <si>
    <t>SOMMA</t>
  </si>
  <si>
    <t xml:space="preserve"> </t>
  </si>
  <si>
    <t>Giorni</t>
  </si>
  <si>
    <t>Minuti</t>
  </si>
  <si>
    <t>Etichette di riga</t>
  </si>
  <si>
    <t>Totale complessivo</t>
  </si>
  <si>
    <t>DATA</t>
  </si>
  <si>
    <t>COSTO</t>
  </si>
  <si>
    <t>Somma di COSTO</t>
  </si>
  <si>
    <t>progetto</t>
  </si>
  <si>
    <t>data</t>
  </si>
  <si>
    <t>Fatturato importo</t>
  </si>
  <si>
    <t>tasse</t>
  </si>
  <si>
    <t>Tasse esatte paagate</t>
  </si>
  <si>
    <t>netto</t>
  </si>
  <si>
    <t>spese</t>
  </si>
  <si>
    <t>liquididà</t>
  </si>
  <si>
    <t>UTILI</t>
  </si>
  <si>
    <t>Tasse +spese + utili</t>
  </si>
  <si>
    <t>tasse pagate</t>
  </si>
  <si>
    <t>totale</t>
  </si>
  <si>
    <t>controllo in doppia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</si>
  <si>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</si>
  <si>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</si>
  <si>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</si>
  <si>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</si>
  <si>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</si>
  <si>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</si>
  <si>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</si>
  <si>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</si>
  <si>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</si>
  <si>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</si>
  <si>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</si>
  <si>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</si>
  <si>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ITEM 13</t>
  </si>
  <si>
    <t>ITEM 14</t>
  </si>
  <si>
    <t>ITEM 15</t>
  </si>
  <si>
    <t>ITEM 16</t>
  </si>
  <si>
    <t>NUMERO</t>
  </si>
  <si>
    <t>DIVIDI</t>
  </si>
  <si>
    <t>SOLUZIONE</t>
  </si>
  <si>
    <t>Mario</t>
  </si>
  <si>
    <t>Pera</t>
  </si>
  <si>
    <t>CB</t>
  </si>
  <si>
    <t>CIPOLLE</t>
  </si>
  <si>
    <t>Utent1</t>
  </si>
  <si>
    <t xml:space="preserve">DN1 </t>
  </si>
  <si>
    <t>DN2</t>
  </si>
  <si>
    <t>DN3</t>
  </si>
  <si>
    <t>DN4</t>
  </si>
  <si>
    <t>DN5</t>
  </si>
  <si>
    <t>DN6</t>
  </si>
  <si>
    <t>DN7</t>
  </si>
  <si>
    <t>DN8</t>
  </si>
  <si>
    <t>DN9</t>
  </si>
  <si>
    <t>DN10</t>
  </si>
  <si>
    <t>CERCARE</t>
  </si>
  <si>
    <t>(vuoto)</t>
  </si>
  <si>
    <t>Rossa</t>
  </si>
  <si>
    <t>Gialla</t>
  </si>
  <si>
    <t>COLORI</t>
  </si>
  <si>
    <t>Bianca</t>
  </si>
  <si>
    <t>Somma di UNITA</t>
  </si>
  <si>
    <t>(Tutto)</t>
  </si>
  <si>
    <t>er</t>
  </si>
  <si>
    <t>17/12/2021 - 23/12/2021</t>
  </si>
  <si>
    <t>24/12/2021 - 30/12/2021</t>
  </si>
  <si>
    <t>14/01/2022 - 20/01/2022</t>
  </si>
  <si>
    <t>18/03/2022 - 24/03/2022</t>
  </si>
  <si>
    <t>25/03/2022 - 31/03/2022</t>
  </si>
  <si>
    <t>22/04/2022 - 28/04/2022</t>
  </si>
  <si>
    <t>29/04/2022 - 30/04/2022</t>
  </si>
  <si>
    <t>Conteggio di PRODOTTO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</si>
</sst>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70AD47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9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4" fontId="0" fillId="0" borderId="0" xfId="0" applyNumberFormat="1"/>
    <xf numFmtId="0" fontId="0" fillId="0" borderId="1" xfId="0" applyBorder="1"/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6" borderId="3" xfId="0" applyFill="1" applyBorder="1"/>
    <xf numFmtId="0" fontId="0" fillId="0" borderId="4" xfId="0" applyBorder="1"/>
    <xf numFmtId="0" fontId="0" fillId="0" borderId="3" xfId="0" applyBorder="1"/>
    <xf numFmtId="0" fontId="0" fillId="7" borderId="5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4" xfId="0" applyFill="1" applyBorder="1"/>
    <xf numFmtId="0" fontId="0" fillId="7" borderId="3" xfId="0" applyFill="1" applyBorder="1"/>
    <xf numFmtId="0" fontId="0" fillId="2" borderId="9" xfId="0" applyFill="1" applyBorder="1"/>
    <xf numFmtId="14" fontId="0" fillId="2" borderId="10" xfId="0" applyNumberFormat="1" applyFill="1" applyBorder="1"/>
    <xf numFmtId="164" fontId="0" fillId="2" borderId="10" xfId="0" applyNumberFormat="1" applyFill="1" applyBorder="1"/>
    <xf numFmtId="164" fontId="0" fillId="3" borderId="10" xfId="0" applyNumberFormat="1" applyFill="1" applyBorder="1"/>
    <xf numFmtId="164" fontId="0" fillId="4" borderId="10" xfId="0" applyNumberFormat="1" applyFill="1" applyBorder="1"/>
    <xf numFmtId="164" fontId="0" fillId="5" borderId="10" xfId="0" applyNumberFormat="1" applyFill="1" applyBorder="1"/>
    <xf numFmtId="164" fontId="0" fillId="6" borderId="11" xfId="0" applyNumberFormat="1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0" xfId="0" applyNumberFormat="1"/>
    <xf numFmtId="0" fontId="0" fillId="2" borderId="14" xfId="0" applyFill="1" applyBorder="1"/>
    <xf numFmtId="14" fontId="0" fillId="2" borderId="15" xfId="0" applyNumberFormat="1" applyFill="1" applyBorder="1"/>
    <xf numFmtId="164" fontId="0" fillId="2" borderId="15" xfId="0" applyNumberFormat="1" applyFill="1" applyBorder="1"/>
    <xf numFmtId="164" fontId="0" fillId="3" borderId="15" xfId="0" applyNumberFormat="1" applyFill="1" applyBorder="1"/>
    <xf numFmtId="164" fontId="0" fillId="4" borderId="15" xfId="0" applyNumberFormat="1" applyFill="1" applyBorder="1"/>
    <xf numFmtId="164" fontId="0" fillId="5" borderId="15" xfId="0" applyNumberFormat="1" applyFill="1" applyBorder="1"/>
    <xf numFmtId="164" fontId="0" fillId="6" borderId="16" xfId="0" applyNumberFormat="1" applyFill="1" applyBorder="1"/>
    <xf numFmtId="0" fontId="0" fillId="8" borderId="5" xfId="0" applyFill="1" applyBorder="1"/>
    <xf numFmtId="0" fontId="0" fillId="8" borderId="6" xfId="0" applyFill="1" applyBorder="1"/>
    <xf numFmtId="14" fontId="0" fillId="8" borderId="7" xfId="0" applyNumberFormat="1" applyFill="1" applyBorder="1"/>
    <xf numFmtId="164" fontId="0" fillId="8" borderId="7" xfId="0" applyNumberFormat="1" applyFill="1" applyBorder="1"/>
    <xf numFmtId="164" fontId="0" fillId="8" borderId="17" xfId="0" applyNumberFormat="1" applyFill="1" applyBorder="1"/>
    <xf numFmtId="164" fontId="0" fillId="8" borderId="8" xfId="0" applyNumberFormat="1" applyFill="1" applyBorder="1"/>
    <xf numFmtId="164" fontId="0" fillId="4" borderId="18" xfId="0" applyNumberFormat="1" applyFill="1" applyBorder="1"/>
    <xf numFmtId="164" fontId="0" fillId="5" borderId="18" xfId="0" applyNumberFormat="1" applyFill="1" applyBorder="1"/>
    <xf numFmtId="17" fontId="0" fillId="2" borderId="19" xfId="0" applyNumberFormat="1" applyFill="1" applyBorder="1"/>
    <xf numFmtId="164" fontId="0" fillId="2" borderId="19" xfId="0" applyNumberFormat="1" applyFill="1" applyBorder="1"/>
    <xf numFmtId="164" fontId="0" fillId="3" borderId="19" xfId="0" applyNumberFormat="1" applyFill="1" applyBorder="1"/>
    <xf numFmtId="164" fontId="0" fillId="6" borderId="13" xfId="0" applyNumberFormat="1" applyFill="1" applyBorder="1"/>
    <xf numFmtId="14" fontId="0" fillId="2" borderId="19" xfId="0" applyNumberFormat="1" applyFill="1" applyBorder="1"/>
    <xf numFmtId="14" fontId="0" fillId="2" borderId="20" xfId="0" applyNumberFormat="1" applyFill="1" applyBorder="1"/>
    <xf numFmtId="164" fontId="0" fillId="2" borderId="20" xfId="0" applyNumberFormat="1" applyFill="1" applyBorder="1"/>
    <xf numFmtId="164" fontId="0" fillId="3" borderId="20" xfId="0" applyNumberFormat="1" applyFill="1" applyBorder="1"/>
    <xf numFmtId="164" fontId="0" fillId="4" borderId="21" xfId="0" applyNumberFormat="1" applyFill="1" applyBorder="1"/>
    <xf numFmtId="164" fontId="0" fillId="5" borderId="21" xfId="0" applyNumberFormat="1" applyFill="1" applyBorder="1"/>
    <xf numFmtId="0" fontId="0" fillId="0" borderId="22" xfId="0" applyBorder="1"/>
    <xf numFmtId="14" fontId="0" fillId="2" borderId="0" xfId="0" applyNumberFormat="1" applyFill="1"/>
    <xf numFmtId="164" fontId="0" fillId="4" borderId="13" xfId="0" applyNumberFormat="1" applyFill="1" applyBorder="1"/>
    <xf numFmtId="0" fontId="0" fillId="2" borderId="19" xfId="0" applyFill="1" applyBorder="1"/>
    <xf numFmtId="0" fontId="0" fillId="2" borderId="20" xfId="0" applyFill="1" applyBorder="1"/>
    <xf numFmtId="164" fontId="0" fillId="6" borderId="23" xfId="0" applyNumberFormat="1" applyFill="1" applyBorder="1"/>
    <xf numFmtId="164" fontId="0" fillId="0" borderId="24" xfId="0" applyNumberFormat="1" applyBorder="1"/>
    <xf numFmtId="164" fontId="0" fillId="0" borderId="23" xfId="0" applyNumberFormat="1" applyBorder="1"/>
    <xf numFmtId="0" fontId="0" fillId="0" borderId="25" xfId="0" applyBorder="1"/>
    <xf numFmtId="0" fontId="0" fillId="0" borderId="26" xfId="0" applyBorder="1"/>
    <xf numFmtId="164" fontId="0" fillId="0" borderId="26" xfId="0" applyNumberFormat="1" applyBorder="1"/>
    <xf numFmtId="164" fontId="0" fillId="9" borderId="26" xfId="0" applyNumberFormat="1" applyFill="1" applyBorder="1" applyAlignment="1">
      <alignment vertical="center" wrapTex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164" fontId="0" fillId="2" borderId="29" xfId="0" applyNumberFormat="1" applyFill="1" applyBorder="1"/>
    <xf numFmtId="164" fontId="0" fillId="3" borderId="29" xfId="0" applyNumberFormat="1" applyFill="1" applyBorder="1"/>
    <xf numFmtId="164" fontId="0" fillId="0" borderId="29" xfId="0" applyNumberFormat="1" applyBorder="1"/>
    <xf numFmtId="164" fontId="0" fillId="5" borderId="29" xfId="0" applyNumberFormat="1" applyFill="1" applyBorder="1"/>
    <xf numFmtId="164" fontId="0" fillId="6" borderId="29" xfId="0" applyNumberFormat="1" applyFill="1" applyBorder="1"/>
    <xf numFmtId="0" fontId="0" fillId="9" borderId="0" xfId="0" applyFill="1" applyAlignment="1">
      <alignment vertical="center" wrapText="1"/>
    </xf>
    <xf numFmtId="0" fontId="0" fillId="0" borderId="31" xfId="0" applyBorder="1"/>
    <xf numFmtId="164" fontId="0" fillId="11" borderId="29" xfId="0" applyNumberFormat="1" applyFill="1" applyBorder="1"/>
    <xf numFmtId="0" fontId="0" fillId="0" borderId="30" xfId="0" applyBorder="1"/>
    <xf numFmtId="0" fontId="0" fillId="7" borderId="2" xfId="0" applyFill="1" applyBorder="1"/>
    <xf numFmtId="164" fontId="0" fillId="10" borderId="30" xfId="0" applyNumberFormat="1" applyFill="1" applyBorder="1"/>
    <xf numFmtId="0" fontId="0" fillId="5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CEL%20ARCADIA%201%20VerES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o In Colonne"/>
      <sheetName val="X.Cerca"/>
      <sheetName val="CVUOTE"/>
      <sheetName val="Riferimento assoluto"/>
      <sheetName val="FUNZIONE FILTRO e drop down lis"/>
      <sheetName val="DIFFERENZA TRA LISTE"/>
      <sheetName val="Trasponi"/>
      <sheetName val="tabella e filtri"/>
      <sheetName val="SE"/>
      <sheetName val="IF error"/>
      <sheetName val="Somma se"/>
      <sheetName val="Valori Unici"/>
      <sheetName val="Converti"/>
      <sheetName val="Foglio1"/>
      <sheetName val="Pivot E Timline Interattivo"/>
      <sheetName val="PAGA TASSE"/>
    </sheetNames>
    <sheetDataSet>
      <sheetData sheetId="0"/>
      <sheetData sheetId="1">
        <row r="7">
          <cell r="A7" t="str">
            <v>Giovanni</v>
          </cell>
          <cell r="C7">
            <v>189.63872285604441</v>
          </cell>
        </row>
        <row r="8">
          <cell r="C8">
            <v>942.2082354089988</v>
          </cell>
        </row>
        <row r="9">
          <cell r="C9">
            <v>161.98955713056819</v>
          </cell>
        </row>
        <row r="10">
          <cell r="C10">
            <v>502.15316699979894</v>
          </cell>
        </row>
        <row r="11">
          <cell r="C11">
            <v>268.76673124449871</v>
          </cell>
        </row>
        <row r="12">
          <cell r="C12">
            <v>908.93875531213678</v>
          </cell>
        </row>
        <row r="13">
          <cell r="C13">
            <v>503.43280963057794</v>
          </cell>
        </row>
        <row r="14">
          <cell r="C14">
            <v>264.45339350613733</v>
          </cell>
        </row>
        <row r="15">
          <cell r="C15">
            <v>120.9115929585264</v>
          </cell>
        </row>
        <row r="16">
          <cell r="C16">
            <v>268.60002932150576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brizio Tomasso" refreshedDate="44867.719674652777" createdVersion="8" refreshedVersion="8" minRefreshableVersion="3" recordCount="36" xr:uid="{29F0BB3B-DB73-482E-B51E-83DD9AFF9AD6}">
  <cacheSource type="worksheet">
    <worksheetSource ref="A1:F1048576" sheet="Pivot E Timline Interattivo"/>
  </cacheSource>
  <cacheFields count="6">
    <cacheField name="REGIONE" numFmtId="0">
      <sharedItems containsBlank="1" count="5">
        <s v="Sud"/>
        <s v="Ovest"/>
        <s v="Nord"/>
        <s v="Est"/>
        <m/>
      </sharedItems>
    </cacheField>
    <cacheField name="RESP" numFmtId="0">
      <sharedItems containsBlank="1" count="10">
        <s v="Giovanni"/>
        <s v="Rosa"/>
        <s v="Anna"/>
        <s v="pasquale"/>
        <s v="Giorgio"/>
        <s v="Noemi"/>
        <s v="Francesco"/>
        <s v="Paride"/>
        <s v="Gioanna"/>
        <m/>
      </sharedItems>
    </cacheField>
    <cacheField name="PRODOTTO" numFmtId="0">
      <sharedItems containsBlank="1" count="9">
        <s v="Banana"/>
        <s v="Cipolla"/>
        <s v="Carota"/>
        <s v="Arance"/>
        <s v="Carote"/>
        <s v="Limone"/>
        <s v="Cicoria"/>
        <s v="Avocado"/>
        <m/>
      </sharedItems>
    </cacheField>
    <cacheField name="UNITA" numFmtId="0">
      <sharedItems containsString="0" containsBlank="1" containsNumber="1" containsInteger="1" minValue="17" maxValue="20"/>
    </cacheField>
    <cacheField name="DATA" numFmtId="0">
      <sharedItems containsNonDate="0" containsDate="1" containsString="0" containsBlank="1" minDate="2021-12-17T00:00:00" maxDate="2022-04-30T00:00:00" count="28">
        <d v="2021-12-17T00:00:00"/>
        <d v="2021-12-18T00:00:00"/>
        <d v="2021-12-19T00:00:00"/>
        <d v="2021-12-20T00:00:00"/>
        <d v="2021-12-21T00:00:00"/>
        <d v="2021-12-22T00:00:00"/>
        <d v="2021-12-23T00:00:00"/>
        <d v="2021-12-24T00:00:00"/>
        <d v="2021-12-25T00:00:00"/>
        <d v="2021-12-26T00:00:00"/>
        <d v="2022-01-15T00:00:00"/>
        <d v="2022-01-16T00:00:00"/>
        <d v="2022-01-17T00:00:00"/>
        <d v="2022-01-18T00:00:00"/>
        <d v="2022-01-19T00:00:00"/>
        <d v="2022-03-19T00:00:00"/>
        <d v="2022-03-20T00:00:00"/>
        <d v="2022-03-21T00:00:00"/>
        <d v="2022-03-22T00:00:00"/>
        <d v="2022-03-23T00:00:00"/>
        <d v="2022-03-24T00:00:00"/>
        <d v="2022-03-25T00:00:00"/>
        <d v="2022-04-25T00:00:00"/>
        <d v="2022-04-26T00:00:00"/>
        <d v="2022-04-27T00:00:00"/>
        <d v="2022-04-28T00:00:00"/>
        <d v="2022-04-29T00:00:00"/>
        <m/>
      </sharedItems>
      <fieldGroup base="4">
        <rangePr groupBy="days" startDate="2021-12-17T00:00:00" endDate="2022-04-30T00:00:00" groupInterval="7"/>
        <groupItems count="22">
          <s v="(vuoto)"/>
          <s v="17/12/2021 - 23/12/2021"/>
          <s v="24/12/2021 - 30/12/2021"/>
          <s v="31/12/2021 - 06/01/2022"/>
          <s v="07/01/2022 - 13/01/2022"/>
          <s v="14/01/2022 - 20/01/2022"/>
          <s v="21/01/2022 - 27/01/2022"/>
          <s v="28/01/2022 - 03/02/2022"/>
          <s v="04/02/2022 - 10/02/2022"/>
          <s v="11/02/2022 - 17/02/2022"/>
          <s v="18/02/2022 - 24/02/2022"/>
          <s v="25/02/2022 - 03/03/2022"/>
          <s v="04/03/2022 - 10/03/2022"/>
          <s v="11/03/2022 - 17/03/2022"/>
          <s v="18/03/2022 - 24/03/2022"/>
          <s v="25/03/2022 - 31/03/2022"/>
          <s v="01/04/2022 - 07/04/2022"/>
          <s v="08/04/2022 - 14/04/2022"/>
          <s v="15/04/2022 - 21/04/2022"/>
          <s v="22/04/2022 - 28/04/2022"/>
          <s v="29/04/2022 - 30/04/2022"/>
          <s v="&gt;30/04/2022"/>
        </groupItems>
      </fieldGroup>
    </cacheField>
    <cacheField name="COSTO" numFmtId="0">
      <sharedItems containsString="0" containsBlank="1" containsNumber="1" containsInteger="1" minValue="125" maxValue="296"/>
    </cacheField>
  </cacheFields>
  <extLst>
    <ext xmlns:x14="http://schemas.microsoft.com/office/spreadsheetml/2009/9/main" uri="{725AE2AE-9491-48be-B2B4-4EB974FC3084}">
      <x14:pivotCacheDefinition pivotCacheId="241546257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arone Rosso" refreshedDate="45574.985871180557" createdVersion="8" refreshedVersion="8" minRefreshableVersion="3" recordCount="35" xr:uid="{FC9DC653-5ACC-45A2-978E-906B6430091B}">
  <cacheSource type="worksheet">
    <worksheetSource ref="A1:F36" sheet="Pivot E Timline Interattivo"/>
  </cacheSource>
  <cacheFields count="6">
    <cacheField name="REGIONE" numFmtId="0">
      <sharedItems count="4">
        <s v="Sud"/>
        <s v="Ovest"/>
        <s v="Nord"/>
        <s v="Est"/>
      </sharedItems>
    </cacheField>
    <cacheField name="RESP" numFmtId="0">
      <sharedItems/>
    </cacheField>
    <cacheField name="PRODOTTO" numFmtId="0">
      <sharedItems count="8">
        <s v="Banana"/>
        <s v="Cipolla"/>
        <s v="Carota"/>
        <s v="Arance"/>
        <s v="Carote"/>
        <s v="Limone"/>
        <s v="Cicoria"/>
        <s v="Avocado"/>
      </sharedItems>
    </cacheField>
    <cacheField name="UNITA" numFmtId="0">
      <sharedItems containsSemiMixedTypes="0" containsString="0" containsNumber="1" containsInteger="1" minValue="17" maxValue="20"/>
    </cacheField>
    <cacheField name="DATA" numFmtId="14">
      <sharedItems containsSemiMixedTypes="0" containsNonDate="0" containsDate="1" containsString="0" minDate="2021-12-17T00:00:00" maxDate="2022-04-30T00:00:00"/>
    </cacheField>
    <cacheField name="COSTO" numFmtId="0">
      <sharedItems containsSemiMixedTypes="0" containsString="0" containsNumber="1" containsInteger="1" minValue="125" maxValue="296"/>
    </cacheField>
  </cacheFields>
  <extLst>
    <ext xmlns:x14="http://schemas.microsoft.com/office/spreadsheetml/2009/9/main" uri="{725AE2AE-9491-48be-B2B4-4EB974FC3084}">
      <x14:pivotCacheDefinition pivotCacheId="200981154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  <x v="0"/>
    <x v="0"/>
    <n v="17"/>
    <x v="0"/>
    <n v="125"/>
  </r>
  <r>
    <x v="1"/>
    <x v="1"/>
    <x v="1"/>
    <n v="17"/>
    <x v="1"/>
    <n v="250"/>
  </r>
  <r>
    <x v="2"/>
    <x v="2"/>
    <x v="2"/>
    <n v="19"/>
    <x v="2"/>
    <n v="217"/>
  </r>
  <r>
    <x v="3"/>
    <x v="3"/>
    <x v="3"/>
    <n v="18"/>
    <x v="3"/>
    <n v="263"/>
  </r>
  <r>
    <x v="2"/>
    <x v="4"/>
    <x v="4"/>
    <n v="19"/>
    <x v="4"/>
    <n v="178"/>
  </r>
  <r>
    <x v="3"/>
    <x v="5"/>
    <x v="5"/>
    <n v="19"/>
    <x v="5"/>
    <n v="125"/>
  </r>
  <r>
    <x v="0"/>
    <x v="6"/>
    <x v="6"/>
    <n v="20"/>
    <x v="6"/>
    <n v="245"/>
  </r>
  <r>
    <x v="1"/>
    <x v="7"/>
    <x v="7"/>
    <n v="20"/>
    <x v="7"/>
    <n v="295"/>
  </r>
  <r>
    <x v="2"/>
    <x v="8"/>
    <x v="0"/>
    <n v="18"/>
    <x v="8"/>
    <n v="192"/>
  </r>
  <r>
    <x v="3"/>
    <x v="0"/>
    <x v="1"/>
    <n v="17"/>
    <x v="9"/>
    <n v="238"/>
  </r>
  <r>
    <x v="0"/>
    <x v="1"/>
    <x v="2"/>
    <n v="19"/>
    <x v="10"/>
    <n v="238"/>
  </r>
  <r>
    <x v="1"/>
    <x v="2"/>
    <x v="3"/>
    <n v="18"/>
    <x v="11"/>
    <n v="256"/>
  </r>
  <r>
    <x v="2"/>
    <x v="3"/>
    <x v="4"/>
    <n v="18"/>
    <x v="12"/>
    <n v="258"/>
  </r>
  <r>
    <x v="3"/>
    <x v="4"/>
    <x v="5"/>
    <n v="17"/>
    <x v="13"/>
    <n v="185"/>
  </r>
  <r>
    <x v="0"/>
    <x v="5"/>
    <x v="6"/>
    <n v="20"/>
    <x v="14"/>
    <n v="273"/>
  </r>
  <r>
    <x v="1"/>
    <x v="6"/>
    <x v="7"/>
    <n v="20"/>
    <x v="15"/>
    <n v="258"/>
  </r>
  <r>
    <x v="2"/>
    <x v="7"/>
    <x v="3"/>
    <n v="18"/>
    <x v="16"/>
    <n v="164"/>
  </r>
  <r>
    <x v="3"/>
    <x v="8"/>
    <x v="4"/>
    <n v="18"/>
    <x v="17"/>
    <n v="258"/>
  </r>
  <r>
    <x v="0"/>
    <x v="0"/>
    <x v="5"/>
    <n v="18"/>
    <x v="18"/>
    <n v="131"/>
  </r>
  <r>
    <x v="1"/>
    <x v="1"/>
    <x v="6"/>
    <n v="17"/>
    <x v="19"/>
    <n v="198"/>
  </r>
  <r>
    <x v="0"/>
    <x v="2"/>
    <x v="7"/>
    <n v="17"/>
    <x v="20"/>
    <n v="173"/>
  </r>
  <r>
    <x v="1"/>
    <x v="3"/>
    <x v="0"/>
    <n v="20"/>
    <x v="21"/>
    <n v="220"/>
  </r>
  <r>
    <x v="2"/>
    <x v="4"/>
    <x v="1"/>
    <n v="20"/>
    <x v="22"/>
    <n v="181"/>
  </r>
  <r>
    <x v="3"/>
    <x v="5"/>
    <x v="3"/>
    <n v="20"/>
    <x v="23"/>
    <n v="203"/>
  </r>
  <r>
    <x v="0"/>
    <x v="6"/>
    <x v="4"/>
    <n v="18"/>
    <x v="24"/>
    <n v="250"/>
  </r>
  <r>
    <x v="1"/>
    <x v="7"/>
    <x v="5"/>
    <n v="20"/>
    <x v="25"/>
    <n v="296"/>
  </r>
  <r>
    <x v="2"/>
    <x v="8"/>
    <x v="6"/>
    <n v="20"/>
    <x v="26"/>
    <n v="170"/>
  </r>
  <r>
    <x v="2"/>
    <x v="8"/>
    <x v="6"/>
    <n v="20"/>
    <x v="26"/>
    <n v="170"/>
  </r>
  <r>
    <x v="2"/>
    <x v="8"/>
    <x v="6"/>
    <n v="20"/>
    <x v="26"/>
    <n v="170"/>
  </r>
  <r>
    <x v="2"/>
    <x v="8"/>
    <x v="6"/>
    <n v="20"/>
    <x v="26"/>
    <n v="170"/>
  </r>
  <r>
    <x v="2"/>
    <x v="8"/>
    <x v="6"/>
    <n v="20"/>
    <x v="26"/>
    <n v="170"/>
  </r>
  <r>
    <x v="2"/>
    <x v="8"/>
    <x v="6"/>
    <n v="20"/>
    <x v="26"/>
    <n v="170"/>
  </r>
  <r>
    <x v="2"/>
    <x v="8"/>
    <x v="6"/>
    <n v="20"/>
    <x v="26"/>
    <n v="170"/>
  </r>
  <r>
    <x v="2"/>
    <x v="8"/>
    <x v="6"/>
    <n v="20"/>
    <x v="26"/>
    <n v="170"/>
  </r>
  <r>
    <x v="2"/>
    <x v="8"/>
    <x v="6"/>
    <n v="20"/>
    <x v="26"/>
    <n v="170"/>
  </r>
  <r>
    <x v="4"/>
    <x v="9"/>
    <x v="8"/>
    <m/>
    <x v="27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">
  <r>
    <x v="0"/>
    <s v="Giovanni"/>
    <x v="0"/>
    <n v="17"/>
    <d v="2021-12-17T00:00:00"/>
    <n v="125"/>
  </r>
  <r>
    <x v="1"/>
    <s v="Rosa"/>
    <x v="1"/>
    <n v="17"/>
    <d v="2021-12-18T00:00:00"/>
    <n v="250"/>
  </r>
  <r>
    <x v="2"/>
    <s v="Anna"/>
    <x v="2"/>
    <n v="19"/>
    <d v="2021-12-19T00:00:00"/>
    <n v="217"/>
  </r>
  <r>
    <x v="3"/>
    <s v="pasquale"/>
    <x v="3"/>
    <n v="18"/>
    <d v="2021-12-20T00:00:00"/>
    <n v="263"/>
  </r>
  <r>
    <x v="2"/>
    <s v="Giorgio"/>
    <x v="4"/>
    <n v="19"/>
    <d v="2021-12-21T00:00:00"/>
    <n v="178"/>
  </r>
  <r>
    <x v="3"/>
    <s v="Noemi"/>
    <x v="5"/>
    <n v="19"/>
    <d v="2021-12-22T00:00:00"/>
    <n v="125"/>
  </r>
  <r>
    <x v="0"/>
    <s v="Francesco"/>
    <x v="6"/>
    <n v="20"/>
    <d v="2021-12-23T00:00:00"/>
    <n v="245"/>
  </r>
  <r>
    <x v="1"/>
    <s v="Paride"/>
    <x v="7"/>
    <n v="20"/>
    <d v="2021-12-24T00:00:00"/>
    <n v="295"/>
  </r>
  <r>
    <x v="2"/>
    <s v="Gioanna"/>
    <x v="0"/>
    <n v="18"/>
    <d v="2021-12-25T00:00:00"/>
    <n v="192"/>
  </r>
  <r>
    <x v="3"/>
    <s v="Giovanni"/>
    <x v="1"/>
    <n v="17"/>
    <d v="2021-12-26T00:00:00"/>
    <n v="238"/>
  </r>
  <r>
    <x v="0"/>
    <s v="Rosa"/>
    <x v="2"/>
    <n v="19"/>
    <d v="2022-01-15T00:00:00"/>
    <n v="238"/>
  </r>
  <r>
    <x v="1"/>
    <s v="Anna"/>
    <x v="3"/>
    <n v="18"/>
    <d v="2022-01-16T00:00:00"/>
    <n v="256"/>
  </r>
  <r>
    <x v="2"/>
    <s v="pasquale"/>
    <x v="4"/>
    <n v="18"/>
    <d v="2022-01-17T00:00:00"/>
    <n v="258"/>
  </r>
  <r>
    <x v="3"/>
    <s v="Giorgio"/>
    <x v="5"/>
    <n v="17"/>
    <d v="2022-01-18T00:00:00"/>
    <n v="185"/>
  </r>
  <r>
    <x v="0"/>
    <s v="Noemi"/>
    <x v="6"/>
    <n v="20"/>
    <d v="2022-01-19T00:00:00"/>
    <n v="273"/>
  </r>
  <r>
    <x v="1"/>
    <s v="Francesco"/>
    <x v="7"/>
    <n v="20"/>
    <d v="2022-03-19T00:00:00"/>
    <n v="258"/>
  </r>
  <r>
    <x v="2"/>
    <s v="Paride"/>
    <x v="3"/>
    <n v="18"/>
    <d v="2022-03-20T00:00:00"/>
    <n v="164"/>
  </r>
  <r>
    <x v="3"/>
    <s v="Gioanna"/>
    <x v="4"/>
    <n v="18"/>
    <d v="2022-03-21T00:00:00"/>
    <n v="258"/>
  </r>
  <r>
    <x v="0"/>
    <s v="Giovanni"/>
    <x v="5"/>
    <n v="18"/>
    <d v="2022-03-22T00:00:00"/>
    <n v="131"/>
  </r>
  <r>
    <x v="1"/>
    <s v="Rosa"/>
    <x v="6"/>
    <n v="17"/>
    <d v="2022-03-23T00:00:00"/>
    <n v="198"/>
  </r>
  <r>
    <x v="0"/>
    <s v="Anna"/>
    <x v="7"/>
    <n v="17"/>
    <d v="2022-03-24T00:00:00"/>
    <n v="173"/>
  </r>
  <r>
    <x v="1"/>
    <s v="pasquale"/>
    <x v="0"/>
    <n v="20"/>
    <d v="2022-03-25T00:00:00"/>
    <n v="220"/>
  </r>
  <r>
    <x v="2"/>
    <s v="Giorgio"/>
    <x v="1"/>
    <n v="20"/>
    <d v="2022-04-25T00:00:00"/>
    <n v="181"/>
  </r>
  <r>
    <x v="3"/>
    <s v="Noemi"/>
    <x v="3"/>
    <n v="20"/>
    <d v="2022-04-26T00:00:00"/>
    <n v="203"/>
  </r>
  <r>
    <x v="0"/>
    <s v="Francesco"/>
    <x v="4"/>
    <n v="18"/>
    <d v="2022-04-27T00:00:00"/>
    <n v="250"/>
  </r>
  <r>
    <x v="1"/>
    <s v="Paride"/>
    <x v="5"/>
    <n v="20"/>
    <d v="2022-04-28T00:00:00"/>
    <n v="296"/>
  </r>
  <r>
    <x v="2"/>
    <s v="Gioanna"/>
    <x v="6"/>
    <n v="20"/>
    <d v="2022-04-29T00:00:00"/>
    <n v="170"/>
  </r>
  <r>
    <x v="2"/>
    <s v="Gioanna"/>
    <x v="6"/>
    <n v="20"/>
    <d v="2022-04-29T00:00:00"/>
    <n v="170"/>
  </r>
  <r>
    <x v="2"/>
    <s v="Gioanna"/>
    <x v="6"/>
    <n v="20"/>
    <d v="2022-04-29T00:00:00"/>
    <n v="170"/>
  </r>
  <r>
    <x v="2"/>
    <s v="Gioanna"/>
    <x v="6"/>
    <n v="20"/>
    <d v="2022-04-29T00:00:00"/>
    <n v="170"/>
  </r>
  <r>
    <x v="2"/>
    <s v="Gioanna"/>
    <x v="6"/>
    <n v="20"/>
    <d v="2022-04-29T00:00:00"/>
    <n v="170"/>
  </r>
  <r>
    <x v="2"/>
    <s v="Gioanna"/>
    <x v="6"/>
    <n v="20"/>
    <d v="2022-04-29T00:00:00"/>
    <n v="170"/>
  </r>
  <r>
    <x v="2"/>
    <s v="Gioanna"/>
    <x v="6"/>
    <n v="20"/>
    <d v="2022-04-29T00:00:00"/>
    <n v="170"/>
  </r>
  <r>
    <x v="2"/>
    <s v="Gioanna"/>
    <x v="6"/>
    <n v="20"/>
    <d v="2022-04-29T00:00:00"/>
    <n v="170"/>
  </r>
  <r>
    <x v="2"/>
    <s v="Gioanna"/>
    <x v="6"/>
    <n v="20"/>
    <d v="2022-04-29T00:00:00"/>
    <n v="17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1A934E-7892-478E-A73C-C2DED4F260B4}" name="Tabella pivot2" cacheId="1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20:B25" firstHeaderRow="1" firstDataRow="1" firstDataCol="1"/>
  <pivotFields count="6">
    <pivotField axis="axisRow" showAll="0">
      <items count="5">
        <item x="3"/>
        <item x="2"/>
        <item x="1"/>
        <item x="0"/>
        <item t="default"/>
      </items>
    </pivotField>
    <pivotField showAll="0"/>
    <pivotField dataField="1" showAll="0">
      <items count="9">
        <item h="1" x="3"/>
        <item h="1" x="7"/>
        <item h="1" x="0"/>
        <item h="1" x="2"/>
        <item h="1" x="4"/>
        <item h="1" x="6"/>
        <item x="1"/>
        <item h="1" x="5"/>
        <item t="default"/>
      </items>
    </pivotField>
    <pivotField showAll="0"/>
    <pivotField numFmtId="14" showAll="0"/>
    <pivotField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Conteggio di PRODOTTO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4FADB6E-CD35-4588-86EF-79070893EA18}" name="Tabella pivot1" cacheId="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 rowHeaderCaption="er">
  <location ref="G3:I12" firstHeaderRow="0" firstDataRow="1" firstDataCol="1"/>
  <pivotFields count="6">
    <pivotField showAll="0">
      <items count="6">
        <item x="3"/>
        <item x="2"/>
        <item x="1"/>
        <item x="0"/>
        <item x="4"/>
        <item t="default"/>
      </items>
    </pivotField>
    <pivotField showAll="0">
      <items count="11">
        <item h="1" x="2"/>
        <item h="1" x="6"/>
        <item h="1" x="8"/>
        <item h="1" x="4"/>
        <item x="0"/>
        <item h="1" x="5"/>
        <item h="1" x="7"/>
        <item h="1" x="3"/>
        <item h="1" x="1"/>
        <item h="1" x="9"/>
        <item t="default"/>
      </items>
    </pivotField>
    <pivotField multipleItemSelectionAllowed="1" showAll="0">
      <items count="10">
        <item x="3"/>
        <item x="7"/>
        <item h="1" x="0"/>
        <item x="2"/>
        <item h="1" x="4"/>
        <item x="6"/>
        <item x="1"/>
        <item x="5"/>
        <item h="1" x="8"/>
        <item t="default"/>
      </items>
    </pivotField>
    <pivotField dataField="1" showAll="0"/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dataField="1" showAll="0"/>
  </pivotFields>
  <rowFields count="1">
    <field x="4"/>
  </rowFields>
  <rowItems count="9">
    <i>
      <x/>
    </i>
    <i>
      <x v="1"/>
    </i>
    <i>
      <x v="2"/>
    </i>
    <i>
      <x v="5"/>
    </i>
    <i>
      <x v="14"/>
    </i>
    <i>
      <x v="15"/>
    </i>
    <i>
      <x v="19"/>
    </i>
    <i>
      <x v="20"/>
    </i>
    <i t="grand">
      <x/>
    </i>
  </rowItems>
  <colFields count="1">
    <field x="-2"/>
  </colFields>
  <colItems count="2">
    <i>
      <x/>
    </i>
    <i i="1">
      <x v="1"/>
    </i>
  </colItems>
  <dataFields count="2">
    <dataField name="Somma di COSTO" fld="5" baseField="0" baseItem="0"/>
    <dataField name="Somma di UNITA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267B63-617E-4AF2-B961-6819224816F5}" name="Tabella pivot3" cacheId="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3:C14" firstHeaderRow="0" firstDataRow="1" firstDataCol="1" rowPageCount="1" colPageCount="1"/>
  <pivotFields count="6">
    <pivotField axis="axisPage" showAll="0">
      <items count="6">
        <item x="3"/>
        <item x="2"/>
        <item x="1"/>
        <item x="0"/>
        <item x="4"/>
        <item t="default"/>
      </items>
    </pivotField>
    <pivotField axis="axisRow" showAll="0">
      <items count="11">
        <item x="2"/>
        <item x="6"/>
        <item x="8"/>
        <item x="4"/>
        <item x="0"/>
        <item x="5"/>
        <item x="7"/>
        <item x="3"/>
        <item x="1"/>
        <item x="9"/>
        <item t="default"/>
      </items>
    </pivotField>
    <pivotField multipleItemSelectionAllowed="1" showAll="0">
      <items count="10">
        <item x="3"/>
        <item x="7"/>
        <item h="1" x="0"/>
        <item x="2"/>
        <item h="1" x="4"/>
        <item x="6"/>
        <item x="1"/>
        <item x="5"/>
        <item h="1" x="8"/>
        <item t="default"/>
      </items>
    </pivotField>
    <pivotField dataField="1" showAll="0"/>
    <pivotField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dataField="1" showAll="0"/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-1"/>
  </pageFields>
  <dataFields count="2">
    <dataField name="Somma di COSTO" fld="5" baseField="0" baseItem="0"/>
    <dataField name="Somma di UNITA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9E00C5-4993-41D5-8711-81C1863A1A40}" name="Tabella4" displayName="Tabella4" ref="A2:E32" totalsRowShown="0">
  <autoFilter ref="A2:E32" xr:uid="{1C9E00C5-4993-41D5-8711-81C1863A1A40}"/>
  <tableColumns count="5">
    <tableColumn id="1" xr3:uid="{9D32D810-78FD-4373-AD08-3C348079EA2B}" name="REGIONE"/>
    <tableColumn id="2" xr3:uid="{2CEF6908-74DA-4E0D-B7E8-224129677A83}" name="RESP"/>
    <tableColumn id="3" xr3:uid="{F96C089D-7255-42B5-97FC-C67236B7DEC8}" name="PRODOTTO"/>
    <tableColumn id="4" xr3:uid="{47F01338-258F-4758-BFAF-1F66B5ECEEA0}" name="COLORI"/>
    <tableColumn id="5" xr3:uid="{1F3DAD16-8E34-4FCC-879D-7C6757AF5ACF}" name="UNI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D5B3E-70C0-4133-85BC-0BB96F11FACE}">
  <dimension ref="A2:D7"/>
  <sheetViews>
    <sheetView zoomScale="120" zoomScaleNormal="120" workbookViewId="0">
      <selection activeCell="K19" sqref="K19"/>
    </sheetView>
  </sheetViews>
  <sheetFormatPr defaultRowHeight="15" x14ac:dyDescent="0.25"/>
  <cols>
    <col min="1" max="1" width="20.28515625" customWidth="1"/>
  </cols>
  <sheetData>
    <row r="2" spans="1:4" x14ac:dyDescent="0.25">
      <c r="A2" t="s">
        <v>102</v>
      </c>
      <c r="B2" t="s">
        <v>103</v>
      </c>
      <c r="C2">
        <v>21</v>
      </c>
      <c r="D2" t="s">
        <v>104</v>
      </c>
    </row>
    <row r="3" spans="1:4" x14ac:dyDescent="0.25">
      <c r="A3" t="s">
        <v>102</v>
      </c>
      <c r="B3" t="s">
        <v>103</v>
      </c>
      <c r="C3">
        <v>21</v>
      </c>
      <c r="D3" t="s">
        <v>104</v>
      </c>
    </row>
    <row r="4" spans="1:4" x14ac:dyDescent="0.25">
      <c r="A4" t="s">
        <v>102</v>
      </c>
      <c r="B4" t="s">
        <v>103</v>
      </c>
      <c r="C4">
        <v>21</v>
      </c>
      <c r="D4" t="s">
        <v>104</v>
      </c>
    </row>
    <row r="5" spans="1:4" x14ac:dyDescent="0.25">
      <c r="A5" t="s">
        <v>102</v>
      </c>
      <c r="B5" t="s">
        <v>103</v>
      </c>
      <c r="C5">
        <v>21</v>
      </c>
      <c r="D5" t="s">
        <v>104</v>
      </c>
    </row>
    <row r="6" spans="1:4" x14ac:dyDescent="0.25">
      <c r="A6" t="s">
        <v>102</v>
      </c>
      <c r="B6" t="s">
        <v>103</v>
      </c>
      <c r="C6">
        <v>21</v>
      </c>
      <c r="D6" t="s">
        <v>104</v>
      </c>
    </row>
    <row r="7" spans="1:4" x14ac:dyDescent="0.25">
      <c r="A7" t="s">
        <v>102</v>
      </c>
      <c r="B7" t="s">
        <v>103</v>
      </c>
      <c r="C7">
        <v>21</v>
      </c>
      <c r="D7" t="s">
        <v>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8E3DB-67DF-4561-ABD8-24953FF8D473}">
  <dimension ref="A1:D7"/>
  <sheetViews>
    <sheetView zoomScale="160" zoomScaleNormal="160" workbookViewId="0">
      <selection activeCell="H14" sqref="H14"/>
    </sheetView>
  </sheetViews>
  <sheetFormatPr defaultRowHeight="15" x14ac:dyDescent="0.25"/>
  <sheetData>
    <row r="1" spans="1:4" x14ac:dyDescent="0.25">
      <c r="A1" t="s">
        <v>0</v>
      </c>
      <c r="B1" t="s">
        <v>26</v>
      </c>
      <c r="C1" t="s">
        <v>28</v>
      </c>
      <c r="D1" t="s">
        <v>29</v>
      </c>
    </row>
    <row r="2" spans="1:4" x14ac:dyDescent="0.25">
      <c r="A2" t="s">
        <v>1</v>
      </c>
      <c r="B2" t="s">
        <v>31</v>
      </c>
      <c r="C2" t="s">
        <v>30</v>
      </c>
      <c r="D2" t="s">
        <v>27</v>
      </c>
    </row>
    <row r="3" spans="1:4" x14ac:dyDescent="0.25">
      <c r="A3" t="s">
        <v>3</v>
      </c>
      <c r="B3" t="s">
        <v>32</v>
      </c>
      <c r="C3" t="s">
        <v>32</v>
      </c>
      <c r="D3" t="s">
        <v>33</v>
      </c>
    </row>
    <row r="4" spans="1:4" x14ac:dyDescent="0.25">
      <c r="A4" t="s">
        <v>5</v>
      </c>
      <c r="B4" t="s">
        <v>34</v>
      </c>
      <c r="C4" t="s">
        <v>34</v>
      </c>
      <c r="D4" t="s">
        <v>34</v>
      </c>
    </row>
    <row r="5" spans="1:4" x14ac:dyDescent="0.25">
      <c r="A5" t="s">
        <v>16</v>
      </c>
      <c r="B5" t="s">
        <v>27</v>
      </c>
      <c r="C5" t="s">
        <v>27</v>
      </c>
      <c r="D5" t="s">
        <v>27</v>
      </c>
    </row>
    <row r="6" spans="1:4" x14ac:dyDescent="0.25">
      <c r="A6" t="s">
        <v>17</v>
      </c>
      <c r="B6" t="s">
        <v>34</v>
      </c>
      <c r="C6" t="s">
        <v>34</v>
      </c>
      <c r="D6" t="s">
        <v>34</v>
      </c>
    </row>
    <row r="7" spans="1:4" x14ac:dyDescent="0.25">
      <c r="A7" t="s">
        <v>18</v>
      </c>
      <c r="B7" t="s">
        <v>26</v>
      </c>
      <c r="C7" t="s">
        <v>26</v>
      </c>
      <c r="D7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F3E40-0D7B-47CC-868C-F4F7D93B2B3D}">
  <dimension ref="A1:G8"/>
  <sheetViews>
    <sheetView zoomScale="170" zoomScaleNormal="170" workbookViewId="0">
      <selection activeCell="B3" sqref="B3"/>
    </sheetView>
  </sheetViews>
  <sheetFormatPr defaultRowHeight="15" x14ac:dyDescent="0.25"/>
  <cols>
    <col min="1" max="1" width="15.7109375" customWidth="1"/>
  </cols>
  <sheetData>
    <row r="1" spans="1:7" x14ac:dyDescent="0.25">
      <c r="C1" s="1">
        <v>0.2</v>
      </c>
    </row>
    <row r="3" spans="1:7" x14ac:dyDescent="0.25">
      <c r="B3" t="s">
        <v>40</v>
      </c>
      <c r="C3" t="s">
        <v>39</v>
      </c>
      <c r="D3" t="s">
        <v>41</v>
      </c>
    </row>
    <row r="4" spans="1:7" x14ac:dyDescent="0.25">
      <c r="A4" t="s">
        <v>35</v>
      </c>
      <c r="B4">
        <v>14</v>
      </c>
      <c r="C4">
        <f>B4*C1</f>
        <v>2.8000000000000003</v>
      </c>
      <c r="D4">
        <f>B4+C4</f>
        <v>16.8</v>
      </c>
      <c r="G4">
        <v>14</v>
      </c>
    </row>
    <row r="5" spans="1:7" x14ac:dyDescent="0.25">
      <c r="A5" t="s">
        <v>36</v>
      </c>
      <c r="B5">
        <v>2</v>
      </c>
      <c r="D5">
        <f>SUM(B5+C4)</f>
        <v>4.8000000000000007</v>
      </c>
      <c r="G5">
        <v>2</v>
      </c>
    </row>
    <row r="6" spans="1:7" x14ac:dyDescent="0.25">
      <c r="A6" t="s">
        <v>37</v>
      </c>
      <c r="B6">
        <v>9</v>
      </c>
      <c r="D6">
        <f>SUM(B6+C5)</f>
        <v>9</v>
      </c>
      <c r="G6">
        <v>9</v>
      </c>
    </row>
    <row r="7" spans="1:7" x14ac:dyDescent="0.25">
      <c r="A7" t="s">
        <v>38</v>
      </c>
      <c r="B7">
        <v>6</v>
      </c>
      <c r="D7">
        <f t="shared" ref="D7:D8" si="0">SUM(B7+C6)</f>
        <v>6</v>
      </c>
      <c r="G7">
        <v>6</v>
      </c>
    </row>
    <row r="8" spans="1:7" x14ac:dyDescent="0.25">
      <c r="A8" t="s">
        <v>105</v>
      </c>
      <c r="B8">
        <v>10</v>
      </c>
      <c r="D8">
        <f t="shared" si="0"/>
        <v>10</v>
      </c>
      <c r="G8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7E4EC-8B4C-4A22-AD4B-1F50689042B0}">
  <dimension ref="A1:K20"/>
  <sheetViews>
    <sheetView zoomScale="130" zoomScaleNormal="130" workbookViewId="0">
      <selection activeCell="D20" sqref="D20"/>
    </sheetView>
  </sheetViews>
  <sheetFormatPr defaultRowHeight="15" x14ac:dyDescent="0.25"/>
  <cols>
    <col min="1" max="1" width="16.5703125" customWidth="1"/>
  </cols>
  <sheetData>
    <row r="1" spans="1:9" x14ac:dyDescent="0.25">
      <c r="A1" t="s">
        <v>42</v>
      </c>
      <c r="B1" t="s">
        <v>44</v>
      </c>
      <c r="C1" t="s">
        <v>45</v>
      </c>
      <c r="D1" t="s">
        <v>46</v>
      </c>
    </row>
    <row r="2" spans="1:9" x14ac:dyDescent="0.25">
      <c r="A2" t="s">
        <v>49</v>
      </c>
      <c r="B2" t="s">
        <v>0</v>
      </c>
      <c r="C2" t="s">
        <v>51</v>
      </c>
      <c r="D2">
        <v>17</v>
      </c>
    </row>
    <row r="3" spans="1:9" x14ac:dyDescent="0.25">
      <c r="A3" t="s">
        <v>50</v>
      </c>
      <c r="B3" t="s">
        <v>1</v>
      </c>
      <c r="C3" t="s">
        <v>52</v>
      </c>
      <c r="D3">
        <v>17</v>
      </c>
    </row>
    <row r="4" spans="1:9" x14ac:dyDescent="0.25">
      <c r="A4" t="s">
        <v>47</v>
      </c>
      <c r="B4" t="s">
        <v>2</v>
      </c>
      <c r="C4" t="s">
        <v>53</v>
      </c>
      <c r="D4">
        <v>19</v>
      </c>
    </row>
    <row r="5" spans="1:9" x14ac:dyDescent="0.25">
      <c r="A5" t="s">
        <v>48</v>
      </c>
      <c r="B5" t="s">
        <v>3</v>
      </c>
      <c r="C5" t="s">
        <v>54</v>
      </c>
      <c r="D5">
        <v>18</v>
      </c>
    </row>
    <row r="6" spans="1:9" x14ac:dyDescent="0.25">
      <c r="A6" t="s">
        <v>47</v>
      </c>
      <c r="B6" t="s">
        <v>4</v>
      </c>
      <c r="C6" t="s">
        <v>55</v>
      </c>
      <c r="D6">
        <v>19</v>
      </c>
    </row>
    <row r="7" spans="1:9" x14ac:dyDescent="0.25">
      <c r="A7" t="s">
        <v>48</v>
      </c>
      <c r="B7" t="s">
        <v>5</v>
      </c>
      <c r="C7" t="s">
        <v>56</v>
      </c>
      <c r="D7">
        <v>19</v>
      </c>
    </row>
    <row r="8" spans="1:9" x14ac:dyDescent="0.25">
      <c r="A8" t="s">
        <v>49</v>
      </c>
      <c r="B8" t="s">
        <v>16</v>
      </c>
      <c r="C8" t="s">
        <v>57</v>
      </c>
      <c r="D8">
        <v>20</v>
      </c>
    </row>
    <row r="9" spans="1:9" x14ac:dyDescent="0.25">
      <c r="A9" t="s">
        <v>50</v>
      </c>
      <c r="B9" t="s">
        <v>17</v>
      </c>
      <c r="C9" t="s">
        <v>58</v>
      </c>
      <c r="D9">
        <v>20</v>
      </c>
    </row>
    <row r="13" spans="1:9" x14ac:dyDescent="0.25">
      <c r="A13" t="s">
        <v>42</v>
      </c>
      <c r="B13" t="s">
        <v>49</v>
      </c>
      <c r="C13" t="s">
        <v>50</v>
      </c>
      <c r="D13" t="s">
        <v>47</v>
      </c>
      <c r="E13" t="s">
        <v>48</v>
      </c>
      <c r="F13" t="s">
        <v>47</v>
      </c>
      <c r="G13" t="s">
        <v>48</v>
      </c>
      <c r="H13" t="s">
        <v>49</v>
      </c>
      <c r="I13" t="s">
        <v>50</v>
      </c>
    </row>
    <row r="14" spans="1:9" x14ac:dyDescent="0.25">
      <c r="A14" t="s">
        <v>44</v>
      </c>
      <c r="B14" t="s">
        <v>0</v>
      </c>
      <c r="C14" t="s">
        <v>1</v>
      </c>
      <c r="D14" t="s">
        <v>2</v>
      </c>
      <c r="E14" t="s">
        <v>3</v>
      </c>
      <c r="F14" t="s">
        <v>4</v>
      </c>
      <c r="G14" t="s">
        <v>5</v>
      </c>
      <c r="H14" t="s">
        <v>16</v>
      </c>
      <c r="I14" t="s">
        <v>17</v>
      </c>
    </row>
    <row r="15" spans="1:9" x14ac:dyDescent="0.25">
      <c r="A15" t="s">
        <v>45</v>
      </c>
      <c r="B15" t="s">
        <v>51</v>
      </c>
      <c r="C15" t="s">
        <v>52</v>
      </c>
      <c r="D15" t="s">
        <v>53</v>
      </c>
      <c r="E15" t="s">
        <v>54</v>
      </c>
      <c r="F15" t="s">
        <v>55</v>
      </c>
      <c r="G15" t="s">
        <v>56</v>
      </c>
      <c r="H15" t="s">
        <v>57</v>
      </c>
      <c r="I15" t="s">
        <v>58</v>
      </c>
    </row>
    <row r="16" spans="1:9" x14ac:dyDescent="0.25">
      <c r="A16" t="s">
        <v>46</v>
      </c>
      <c r="B16">
        <v>17</v>
      </c>
      <c r="C16">
        <v>17</v>
      </c>
      <c r="D16">
        <v>19</v>
      </c>
      <c r="E16">
        <v>18</v>
      </c>
      <c r="F16">
        <v>19</v>
      </c>
      <c r="G16">
        <v>19</v>
      </c>
      <c r="H16">
        <v>20</v>
      </c>
      <c r="I16">
        <v>20</v>
      </c>
    </row>
    <row r="19" spans="1:11" x14ac:dyDescent="0.25">
      <c r="B19" t="s">
        <v>107</v>
      </c>
      <c r="C19" t="s">
        <v>108</v>
      </c>
      <c r="D19" t="s">
        <v>109</v>
      </c>
      <c r="E19" t="s">
        <v>110</v>
      </c>
      <c r="F19" t="s">
        <v>111</v>
      </c>
      <c r="G19" t="s">
        <v>112</v>
      </c>
      <c r="H19" t="s">
        <v>113</v>
      </c>
      <c r="I19" t="s">
        <v>114</v>
      </c>
      <c r="J19" t="s">
        <v>115</v>
      </c>
      <c r="K19" t="s">
        <v>116</v>
      </c>
    </row>
    <row r="20" spans="1:11" x14ac:dyDescent="0.25">
      <c r="A20" t="s">
        <v>106</v>
      </c>
      <c r="B20">
        <f t="shared" ref="B20:K20" ca="1" si="0">RANDBETWEEN(1,5)</f>
        <v>4</v>
      </c>
      <c r="C20">
        <f t="shared" ca="1" si="0"/>
        <v>3</v>
      </c>
      <c r="D20">
        <f t="shared" ca="1" si="0"/>
        <v>2</v>
      </c>
      <c r="E20">
        <f t="shared" ca="1" si="0"/>
        <v>4</v>
      </c>
      <c r="F20">
        <f t="shared" ca="1" si="0"/>
        <v>5</v>
      </c>
      <c r="G20">
        <f t="shared" ca="1" si="0"/>
        <v>5</v>
      </c>
      <c r="H20">
        <f t="shared" ca="1" si="0"/>
        <v>5</v>
      </c>
      <c r="I20">
        <f t="shared" ca="1" si="0"/>
        <v>3</v>
      </c>
      <c r="J20">
        <f t="shared" ca="1" si="0"/>
        <v>2</v>
      </c>
      <c r="K20">
        <f t="shared" ca="1" si="0"/>
        <v>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F2FFA-61A5-4749-9856-93AB1CC149B8}">
  <dimension ref="A1:L20"/>
  <sheetViews>
    <sheetView zoomScale="150" zoomScaleNormal="150" workbookViewId="0">
      <selection activeCell="A19" sqref="A19"/>
    </sheetView>
  </sheetViews>
  <sheetFormatPr defaultRowHeight="15" x14ac:dyDescent="0.25"/>
  <cols>
    <col min="4" max="4" width="9.7109375" bestFit="1" customWidth="1"/>
  </cols>
  <sheetData>
    <row r="1" spans="1:12" x14ac:dyDescent="0.25">
      <c r="A1" t="s">
        <v>19</v>
      </c>
      <c r="B1" t="s">
        <v>20</v>
      </c>
      <c r="D1" t="s">
        <v>117</v>
      </c>
    </row>
    <row r="2" spans="1:12" x14ac:dyDescent="0.25">
      <c r="A2" t="s">
        <v>6</v>
      </c>
      <c r="B2" t="s">
        <v>1</v>
      </c>
      <c r="D2" s="81">
        <f>_xlfn.XLOOKUP(B2,A7:A16,F7:F16)</f>
        <v>457.93570568263215</v>
      </c>
    </row>
    <row r="6" spans="1:12" x14ac:dyDescent="0.25">
      <c r="A6" t="s">
        <v>44</v>
      </c>
      <c r="B6" t="s">
        <v>60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</row>
    <row r="7" spans="1:12" x14ac:dyDescent="0.25">
      <c r="A7" t="s">
        <v>17</v>
      </c>
      <c r="B7" t="s">
        <v>13</v>
      </c>
      <c r="C7">
        <v>201.15665999000805</v>
      </c>
      <c r="D7">
        <v>875.74038396059461</v>
      </c>
      <c r="E7">
        <v>430.94289979636631</v>
      </c>
      <c r="F7">
        <v>391.99042960605959</v>
      </c>
      <c r="G7">
        <v>326.84246713006155</v>
      </c>
      <c r="H7">
        <v>919.49064027667782</v>
      </c>
      <c r="I7">
        <v>177.05425840315365</v>
      </c>
      <c r="J7">
        <v>629.69944077023206</v>
      </c>
      <c r="K7">
        <v>787.44976138878019</v>
      </c>
      <c r="L7">
        <v>751.20245783182929</v>
      </c>
    </row>
    <row r="8" spans="1:12" x14ac:dyDescent="0.25">
      <c r="A8" t="s">
        <v>3</v>
      </c>
      <c r="B8" t="s">
        <v>9</v>
      </c>
      <c r="C8">
        <v>712.66227070265313</v>
      </c>
      <c r="D8">
        <v>149.73282686064704</v>
      </c>
      <c r="E8">
        <v>402.87013521128938</v>
      </c>
      <c r="F8">
        <v>124.7530441255866</v>
      </c>
      <c r="G8">
        <v>457.28604615853681</v>
      </c>
      <c r="H8">
        <v>615.69620458499389</v>
      </c>
      <c r="I8">
        <v>650.75966718414475</v>
      </c>
      <c r="J8">
        <v>934.98800446723294</v>
      </c>
      <c r="K8">
        <v>656.66736145994719</v>
      </c>
      <c r="L8">
        <v>762.70662798734429</v>
      </c>
    </row>
    <row r="9" spans="1:12" x14ac:dyDescent="0.25">
      <c r="A9" t="s">
        <v>1</v>
      </c>
      <c r="B9" t="s">
        <v>7</v>
      </c>
      <c r="C9">
        <v>795.10318628753907</v>
      </c>
      <c r="D9">
        <v>485.65580527908094</v>
      </c>
      <c r="E9">
        <v>590.36682242163226</v>
      </c>
      <c r="F9" s="81">
        <v>457.93570568263215</v>
      </c>
      <c r="G9">
        <v>656.68750817070838</v>
      </c>
      <c r="H9">
        <v>199.6920489489022</v>
      </c>
      <c r="I9">
        <v>206.99587368113009</v>
      </c>
      <c r="J9">
        <v>656.35914253645149</v>
      </c>
      <c r="K9">
        <v>590.00669979930319</v>
      </c>
      <c r="L9">
        <v>591.65933694614603</v>
      </c>
    </row>
    <row r="10" spans="1:12" x14ac:dyDescent="0.25">
      <c r="A10" t="s">
        <v>0</v>
      </c>
      <c r="B10" t="s">
        <v>6</v>
      </c>
      <c r="C10">
        <v>665.2514847762061</v>
      </c>
      <c r="D10">
        <v>481.37669894397163</v>
      </c>
      <c r="E10">
        <v>349.48199080834956</v>
      </c>
      <c r="F10">
        <v>219.2456123905763</v>
      </c>
      <c r="G10">
        <v>754.19238830475081</v>
      </c>
      <c r="H10">
        <v>833.11994628803905</v>
      </c>
      <c r="I10">
        <v>995.43323178181049</v>
      </c>
      <c r="J10">
        <v>712.2017340217858</v>
      </c>
      <c r="K10">
        <v>962.74739924729374</v>
      </c>
      <c r="L10">
        <v>150.81626628210256</v>
      </c>
    </row>
    <row r="11" spans="1:12" x14ac:dyDescent="0.25">
      <c r="A11" t="s">
        <v>5</v>
      </c>
      <c r="B11" t="s">
        <v>11</v>
      </c>
      <c r="C11">
        <v>947.56299398189833</v>
      </c>
      <c r="D11">
        <v>450.71465057516991</v>
      </c>
      <c r="E11">
        <v>932.01878762444107</v>
      </c>
      <c r="F11">
        <v>868.80891058402642</v>
      </c>
      <c r="G11">
        <v>752.34894782603931</v>
      </c>
      <c r="H11">
        <v>715.39428611751191</v>
      </c>
      <c r="I11">
        <v>510.30483966160921</v>
      </c>
      <c r="J11">
        <v>657.62666392890003</v>
      </c>
      <c r="K11">
        <v>192.28734699787401</v>
      </c>
      <c r="L11">
        <v>130.4138201590448</v>
      </c>
    </row>
    <row r="12" spans="1:12" x14ac:dyDescent="0.25">
      <c r="A12" t="s">
        <v>16</v>
      </c>
      <c r="B12" t="s">
        <v>12</v>
      </c>
      <c r="C12">
        <v>364.85602152038109</v>
      </c>
      <c r="D12">
        <v>260.26619446473433</v>
      </c>
      <c r="E12">
        <v>528.34336512727202</v>
      </c>
      <c r="F12">
        <v>775.03269945923671</v>
      </c>
      <c r="G12">
        <v>231.19917641548375</v>
      </c>
      <c r="H12">
        <v>302.34089830030814</v>
      </c>
      <c r="I12">
        <v>936.66950345731937</v>
      </c>
      <c r="J12">
        <v>942.56208392184681</v>
      </c>
      <c r="K12">
        <v>377.51377601275067</v>
      </c>
      <c r="L12">
        <v>588.91979852288887</v>
      </c>
    </row>
    <row r="13" spans="1:12" x14ac:dyDescent="0.25">
      <c r="A13" t="s">
        <v>4</v>
      </c>
      <c r="B13" t="s">
        <v>10</v>
      </c>
      <c r="C13">
        <v>964.18168740459453</v>
      </c>
      <c r="D13">
        <v>170.46209948560409</v>
      </c>
      <c r="E13">
        <v>844.85346957081231</v>
      </c>
      <c r="F13">
        <v>121.26093461214191</v>
      </c>
      <c r="G13">
        <v>707.85917595547176</v>
      </c>
      <c r="H13">
        <v>311.09215074021029</v>
      </c>
      <c r="I13">
        <v>270.29702034107379</v>
      </c>
      <c r="J13">
        <v>113.47322870455082</v>
      </c>
      <c r="K13">
        <v>533.78250302620518</v>
      </c>
      <c r="L13">
        <v>572.03773060389688</v>
      </c>
    </row>
    <row r="14" spans="1:12" x14ac:dyDescent="0.25">
      <c r="A14" t="s">
        <v>2</v>
      </c>
      <c r="B14" t="s">
        <v>8</v>
      </c>
      <c r="C14">
        <v>187.92748236429645</v>
      </c>
      <c r="D14">
        <v>399.40583782777207</v>
      </c>
      <c r="E14">
        <v>616.41370484034519</v>
      </c>
      <c r="F14">
        <v>139.47645837850348</v>
      </c>
      <c r="G14">
        <v>229.7938305304375</v>
      </c>
      <c r="H14">
        <v>922.41297766923469</v>
      </c>
      <c r="I14">
        <v>864.29622415755841</v>
      </c>
      <c r="J14">
        <v>641.16702176345336</v>
      </c>
      <c r="K14">
        <v>417.52124303110566</v>
      </c>
      <c r="L14">
        <v>877.15080791234152</v>
      </c>
    </row>
    <row r="15" spans="1:12" x14ac:dyDescent="0.25">
      <c r="A15" t="s">
        <v>18</v>
      </c>
      <c r="B15" t="s">
        <v>15</v>
      </c>
      <c r="C15">
        <v>441.89972115341993</v>
      </c>
      <c r="D15">
        <v>501.21463739644037</v>
      </c>
      <c r="E15">
        <v>869.70613674295078</v>
      </c>
      <c r="F15">
        <v>862.30927449933529</v>
      </c>
      <c r="G15">
        <v>878.86523050996402</v>
      </c>
      <c r="H15">
        <v>623.52970881261479</v>
      </c>
      <c r="I15">
        <v>512.93930282547228</v>
      </c>
      <c r="J15">
        <v>268.95759376639819</v>
      </c>
      <c r="K15">
        <v>863.81674430703492</v>
      </c>
      <c r="L15">
        <v>387.71612619118582</v>
      </c>
    </row>
    <row r="16" spans="1:12" x14ac:dyDescent="0.25">
      <c r="A16" t="s">
        <v>18</v>
      </c>
      <c r="B16" t="s">
        <v>14</v>
      </c>
      <c r="C16">
        <v>964.81827687171153</v>
      </c>
      <c r="D16">
        <v>653.22502247408431</v>
      </c>
      <c r="E16">
        <v>586.70128790827198</v>
      </c>
      <c r="F16">
        <v>218.9298637180392</v>
      </c>
      <c r="G16">
        <v>813.58343370358455</v>
      </c>
      <c r="H16">
        <v>868.69023410827015</v>
      </c>
      <c r="I16">
        <v>980.62722018470299</v>
      </c>
      <c r="J16">
        <v>367.23475474862153</v>
      </c>
      <c r="K16">
        <v>942.72314979187627</v>
      </c>
      <c r="L16">
        <v>988.27661406342247</v>
      </c>
    </row>
    <row r="19" spans="1:1" x14ac:dyDescent="0.25">
      <c r="A19">
        <f>VLOOKUP(A20,B7:L16,4)</f>
        <v>349.48199080834956</v>
      </c>
    </row>
    <row r="20" spans="1:1" x14ac:dyDescent="0.25">
      <c r="A20" t="s">
        <v>6</v>
      </c>
    </row>
  </sheetData>
  <sortState xmlns:xlrd2="http://schemas.microsoft.com/office/spreadsheetml/2017/richdata2" ref="A7:L16">
    <sortCondition ref="B7:B16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6BE6B-6D36-43C8-9FA0-863BC5B3D32A}">
  <dimension ref="A1:R86"/>
  <sheetViews>
    <sheetView topLeftCell="A2" zoomScaleNormal="100" workbookViewId="0">
      <selection activeCell="G6" sqref="G6"/>
    </sheetView>
  </sheetViews>
  <sheetFormatPr defaultRowHeight="15" x14ac:dyDescent="0.25"/>
  <cols>
    <col min="7" max="7" width="33.5703125" customWidth="1"/>
  </cols>
  <sheetData>
    <row r="1" spans="1:18" x14ac:dyDescent="0.25">
      <c r="R1" t="s">
        <v>59</v>
      </c>
    </row>
    <row r="2" spans="1:18" x14ac:dyDescent="0.25">
      <c r="G2" t="s">
        <v>42</v>
      </c>
      <c r="H2" t="s">
        <v>48</v>
      </c>
      <c r="I2" t="s">
        <v>43</v>
      </c>
      <c r="J2" t="s">
        <v>4</v>
      </c>
    </row>
    <row r="4" spans="1:18" x14ac:dyDescent="0.25">
      <c r="O4" t="s">
        <v>49</v>
      </c>
    </row>
    <row r="5" spans="1:18" x14ac:dyDescent="0.25">
      <c r="A5" t="s">
        <v>42</v>
      </c>
      <c r="B5" t="s">
        <v>44</v>
      </c>
      <c r="C5" t="s">
        <v>45</v>
      </c>
      <c r="D5" t="s">
        <v>46</v>
      </c>
      <c r="G5" t="s">
        <v>42</v>
      </c>
      <c r="H5" t="s">
        <v>44</v>
      </c>
      <c r="I5" t="s">
        <v>45</v>
      </c>
      <c r="J5" t="s">
        <v>46</v>
      </c>
      <c r="M5" t="s">
        <v>0</v>
      </c>
      <c r="O5" t="s">
        <v>50</v>
      </c>
    </row>
    <row r="6" spans="1:18" x14ac:dyDescent="0.25">
      <c r="A6" t="s">
        <v>49</v>
      </c>
      <c r="B6" t="s">
        <v>0</v>
      </c>
      <c r="C6" t="s">
        <v>51</v>
      </c>
      <c r="D6">
        <v>17</v>
      </c>
      <c r="G6" t="str" cm="1">
        <f t="array" ref="G6:J7">_xlfn._xlws.FILTER(A6:D37,(A6:A37=H2)*(B6:B37=J2))</f>
        <v>Est</v>
      </c>
      <c r="H6" t="str">
        <v>Giorgio</v>
      </c>
      <c r="I6" t="str">
        <v>Limone</v>
      </c>
      <c r="J6">
        <v>17</v>
      </c>
      <c r="M6" t="s">
        <v>1</v>
      </c>
      <c r="O6" t="s">
        <v>47</v>
      </c>
    </row>
    <row r="7" spans="1:18" x14ac:dyDescent="0.25">
      <c r="A7" t="s">
        <v>50</v>
      </c>
      <c r="B7" t="s">
        <v>1</v>
      </c>
      <c r="C7" t="s">
        <v>52</v>
      </c>
      <c r="D7">
        <v>17</v>
      </c>
      <c r="G7" t="str">
        <v>Est</v>
      </c>
      <c r="H7" t="str">
        <v>Giorgio</v>
      </c>
      <c r="I7" t="str">
        <v>Carote</v>
      </c>
      <c r="J7">
        <v>19</v>
      </c>
      <c r="M7" t="s">
        <v>2</v>
      </c>
      <c r="O7" t="s">
        <v>48</v>
      </c>
    </row>
    <row r="8" spans="1:18" x14ac:dyDescent="0.25">
      <c r="A8" t="s">
        <v>47</v>
      </c>
      <c r="B8" t="s">
        <v>2</v>
      </c>
      <c r="C8" t="s">
        <v>53</v>
      </c>
      <c r="D8">
        <v>19</v>
      </c>
      <c r="M8" t="s">
        <v>3</v>
      </c>
    </row>
    <row r="9" spans="1:18" x14ac:dyDescent="0.25">
      <c r="A9" t="s">
        <v>48</v>
      </c>
      <c r="B9" t="s">
        <v>3</v>
      </c>
      <c r="C9" t="s">
        <v>54</v>
      </c>
      <c r="D9">
        <v>18</v>
      </c>
      <c r="M9" t="s">
        <v>4</v>
      </c>
    </row>
    <row r="10" spans="1:18" x14ac:dyDescent="0.25">
      <c r="A10" t="s">
        <v>47</v>
      </c>
      <c r="B10" t="s">
        <v>4</v>
      </c>
      <c r="C10" t="s">
        <v>55</v>
      </c>
      <c r="D10">
        <v>19</v>
      </c>
      <c r="M10" t="s">
        <v>5</v>
      </c>
    </row>
    <row r="11" spans="1:18" x14ac:dyDescent="0.25">
      <c r="A11" t="s">
        <v>48</v>
      </c>
      <c r="B11" t="s">
        <v>5</v>
      </c>
      <c r="C11" t="s">
        <v>56</v>
      </c>
      <c r="D11">
        <v>19</v>
      </c>
      <c r="M11" t="s">
        <v>16</v>
      </c>
    </row>
    <row r="12" spans="1:18" x14ac:dyDescent="0.25">
      <c r="A12" t="s">
        <v>49</v>
      </c>
      <c r="B12" t="s">
        <v>16</v>
      </c>
      <c r="C12" t="s">
        <v>57</v>
      </c>
      <c r="D12">
        <v>20</v>
      </c>
      <c r="M12" t="s">
        <v>17</v>
      </c>
    </row>
    <row r="13" spans="1:18" x14ac:dyDescent="0.25">
      <c r="A13" t="s">
        <v>50</v>
      </c>
      <c r="B13" t="s">
        <v>17</v>
      </c>
      <c r="C13" t="s">
        <v>58</v>
      </c>
      <c r="D13">
        <v>20</v>
      </c>
      <c r="M13" t="s">
        <v>18</v>
      </c>
    </row>
    <row r="14" spans="1:18" x14ac:dyDescent="0.25">
      <c r="A14" t="s">
        <v>47</v>
      </c>
      <c r="B14" t="s">
        <v>18</v>
      </c>
      <c r="C14" t="s">
        <v>51</v>
      </c>
      <c r="D14">
        <v>18</v>
      </c>
    </row>
    <row r="15" spans="1:18" x14ac:dyDescent="0.25">
      <c r="A15" t="s">
        <v>48</v>
      </c>
      <c r="B15" t="s">
        <v>0</v>
      </c>
      <c r="C15" t="s">
        <v>52</v>
      </c>
      <c r="D15">
        <v>17</v>
      </c>
    </row>
    <row r="16" spans="1:18" x14ac:dyDescent="0.25">
      <c r="A16" t="s">
        <v>49</v>
      </c>
      <c r="B16" t="s">
        <v>1</v>
      </c>
      <c r="C16" t="s">
        <v>53</v>
      </c>
      <c r="D16">
        <v>19</v>
      </c>
    </row>
    <row r="17" spans="1:4" x14ac:dyDescent="0.25">
      <c r="A17" t="s">
        <v>50</v>
      </c>
      <c r="B17" t="s">
        <v>2</v>
      </c>
      <c r="C17" t="s">
        <v>54</v>
      </c>
      <c r="D17">
        <v>18</v>
      </c>
    </row>
    <row r="18" spans="1:4" x14ac:dyDescent="0.25">
      <c r="A18" t="s">
        <v>47</v>
      </c>
      <c r="B18" t="s">
        <v>3</v>
      </c>
      <c r="C18" t="s">
        <v>55</v>
      </c>
      <c r="D18">
        <v>18</v>
      </c>
    </row>
    <row r="19" spans="1:4" x14ac:dyDescent="0.25">
      <c r="A19" t="s">
        <v>48</v>
      </c>
      <c r="B19" t="s">
        <v>4</v>
      </c>
      <c r="C19" t="s">
        <v>56</v>
      </c>
      <c r="D19">
        <v>17</v>
      </c>
    </row>
    <row r="20" spans="1:4" x14ac:dyDescent="0.25">
      <c r="A20" t="s">
        <v>49</v>
      </c>
      <c r="B20" t="s">
        <v>5</v>
      </c>
      <c r="C20" t="s">
        <v>57</v>
      </c>
      <c r="D20">
        <v>20</v>
      </c>
    </row>
    <row r="21" spans="1:4" x14ac:dyDescent="0.25">
      <c r="A21" t="s">
        <v>50</v>
      </c>
      <c r="B21" t="s">
        <v>16</v>
      </c>
      <c r="C21" t="s">
        <v>58</v>
      </c>
      <c r="D21">
        <v>20</v>
      </c>
    </row>
    <row r="22" spans="1:4" x14ac:dyDescent="0.25">
      <c r="A22" t="s">
        <v>47</v>
      </c>
      <c r="B22" t="s">
        <v>17</v>
      </c>
      <c r="C22" t="s">
        <v>54</v>
      </c>
      <c r="D22">
        <v>18</v>
      </c>
    </row>
    <row r="23" spans="1:4" x14ac:dyDescent="0.25">
      <c r="A23" t="s">
        <v>48</v>
      </c>
      <c r="B23" t="s">
        <v>18</v>
      </c>
      <c r="C23" t="s">
        <v>55</v>
      </c>
      <c r="D23">
        <v>18</v>
      </c>
    </row>
    <row r="24" spans="1:4" x14ac:dyDescent="0.25">
      <c r="A24" t="s">
        <v>49</v>
      </c>
      <c r="B24" t="s">
        <v>0</v>
      </c>
      <c r="C24" t="s">
        <v>56</v>
      </c>
      <c r="D24">
        <v>18</v>
      </c>
    </row>
    <row r="25" spans="1:4" x14ac:dyDescent="0.25">
      <c r="A25" t="s">
        <v>50</v>
      </c>
      <c r="B25" t="s">
        <v>1</v>
      </c>
      <c r="C25" t="s">
        <v>57</v>
      </c>
      <c r="D25">
        <v>17</v>
      </c>
    </row>
    <row r="26" spans="1:4" x14ac:dyDescent="0.25">
      <c r="A26" t="s">
        <v>49</v>
      </c>
      <c r="B26" t="s">
        <v>2</v>
      </c>
      <c r="C26" t="s">
        <v>58</v>
      </c>
      <c r="D26">
        <v>17</v>
      </c>
    </row>
    <row r="27" spans="1:4" x14ac:dyDescent="0.25">
      <c r="A27" t="s">
        <v>50</v>
      </c>
      <c r="B27" t="s">
        <v>3</v>
      </c>
      <c r="C27" t="s">
        <v>51</v>
      </c>
      <c r="D27">
        <v>20</v>
      </c>
    </row>
    <row r="28" spans="1:4" x14ac:dyDescent="0.25">
      <c r="A28" t="s">
        <v>47</v>
      </c>
      <c r="B28" t="s">
        <v>4</v>
      </c>
      <c r="C28" t="s">
        <v>52</v>
      </c>
      <c r="D28">
        <v>20</v>
      </c>
    </row>
    <row r="29" spans="1:4" x14ac:dyDescent="0.25">
      <c r="A29" t="s">
        <v>48</v>
      </c>
      <c r="B29" t="s">
        <v>5</v>
      </c>
      <c r="C29" t="s">
        <v>54</v>
      </c>
      <c r="D29">
        <v>20</v>
      </c>
    </row>
    <row r="30" spans="1:4" x14ac:dyDescent="0.25">
      <c r="A30" t="s">
        <v>49</v>
      </c>
      <c r="B30" t="s">
        <v>16</v>
      </c>
      <c r="C30" t="s">
        <v>55</v>
      </c>
      <c r="D30">
        <v>18</v>
      </c>
    </row>
    <row r="31" spans="1:4" x14ac:dyDescent="0.25">
      <c r="A31" t="s">
        <v>50</v>
      </c>
      <c r="B31" t="s">
        <v>17</v>
      </c>
      <c r="C31" t="s">
        <v>56</v>
      </c>
      <c r="D31">
        <v>20</v>
      </c>
    </row>
    <row r="32" spans="1:4" x14ac:dyDescent="0.25">
      <c r="A32" t="s">
        <v>47</v>
      </c>
      <c r="B32" t="s">
        <v>18</v>
      </c>
      <c r="C32" t="s">
        <v>57</v>
      </c>
      <c r="D32">
        <v>20</v>
      </c>
    </row>
    <row r="33" spans="1:4" x14ac:dyDescent="0.25">
      <c r="A33" t="s">
        <v>49</v>
      </c>
      <c r="B33" t="s">
        <v>0</v>
      </c>
      <c r="C33" t="s">
        <v>51</v>
      </c>
      <c r="D33">
        <v>17</v>
      </c>
    </row>
    <row r="34" spans="1:4" x14ac:dyDescent="0.25">
      <c r="A34" t="s">
        <v>50</v>
      </c>
      <c r="B34" t="s">
        <v>1</v>
      </c>
      <c r="C34" t="s">
        <v>52</v>
      </c>
      <c r="D34">
        <v>17</v>
      </c>
    </row>
    <row r="35" spans="1:4" x14ac:dyDescent="0.25">
      <c r="A35" t="s">
        <v>47</v>
      </c>
      <c r="B35" t="s">
        <v>2</v>
      </c>
      <c r="C35" t="s">
        <v>53</v>
      </c>
      <c r="D35">
        <v>19</v>
      </c>
    </row>
    <row r="36" spans="1:4" x14ac:dyDescent="0.25">
      <c r="A36" t="s">
        <v>48</v>
      </c>
      <c r="B36" t="s">
        <v>3</v>
      </c>
      <c r="C36" t="s">
        <v>54</v>
      </c>
      <c r="D36">
        <v>18</v>
      </c>
    </row>
    <row r="37" spans="1:4" x14ac:dyDescent="0.25">
      <c r="A37" t="s">
        <v>48</v>
      </c>
      <c r="B37" t="s">
        <v>4</v>
      </c>
      <c r="C37" t="s">
        <v>55</v>
      </c>
      <c r="D37">
        <v>19</v>
      </c>
    </row>
    <row r="38" spans="1:4" x14ac:dyDescent="0.25">
      <c r="A38" t="s">
        <v>48</v>
      </c>
      <c r="B38" t="s">
        <v>5</v>
      </c>
      <c r="C38" t="s">
        <v>56</v>
      </c>
      <c r="D38">
        <v>19</v>
      </c>
    </row>
    <row r="39" spans="1:4" x14ac:dyDescent="0.25">
      <c r="A39" t="s">
        <v>49</v>
      </c>
      <c r="B39" t="s">
        <v>16</v>
      </c>
      <c r="C39" t="s">
        <v>57</v>
      </c>
      <c r="D39">
        <v>20</v>
      </c>
    </row>
    <row r="40" spans="1:4" x14ac:dyDescent="0.25">
      <c r="A40" t="s">
        <v>50</v>
      </c>
      <c r="B40" t="s">
        <v>17</v>
      </c>
      <c r="C40" t="s">
        <v>58</v>
      </c>
      <c r="D40">
        <v>20</v>
      </c>
    </row>
    <row r="41" spans="1:4" x14ac:dyDescent="0.25">
      <c r="A41" t="s">
        <v>47</v>
      </c>
      <c r="B41" t="s">
        <v>18</v>
      </c>
      <c r="C41" t="s">
        <v>51</v>
      </c>
      <c r="D41">
        <v>18</v>
      </c>
    </row>
    <row r="42" spans="1:4" x14ac:dyDescent="0.25">
      <c r="A42" t="s">
        <v>48</v>
      </c>
      <c r="B42" t="s">
        <v>0</v>
      </c>
      <c r="C42" t="s">
        <v>52</v>
      </c>
      <c r="D42">
        <v>17</v>
      </c>
    </row>
    <row r="43" spans="1:4" x14ac:dyDescent="0.25">
      <c r="A43" t="s">
        <v>49</v>
      </c>
      <c r="B43" t="s">
        <v>1</v>
      </c>
      <c r="C43" t="s">
        <v>53</v>
      </c>
      <c r="D43">
        <v>19</v>
      </c>
    </row>
    <row r="44" spans="1:4" x14ac:dyDescent="0.25">
      <c r="A44" t="s">
        <v>50</v>
      </c>
      <c r="B44" t="s">
        <v>2</v>
      </c>
      <c r="C44" t="s">
        <v>54</v>
      </c>
      <c r="D44">
        <v>18</v>
      </c>
    </row>
    <row r="45" spans="1:4" x14ac:dyDescent="0.25">
      <c r="A45" t="s">
        <v>47</v>
      </c>
      <c r="B45" t="s">
        <v>3</v>
      </c>
      <c r="C45" t="s">
        <v>55</v>
      </c>
      <c r="D45">
        <v>18</v>
      </c>
    </row>
    <row r="46" spans="1:4" x14ac:dyDescent="0.25">
      <c r="A46" t="s">
        <v>48</v>
      </c>
      <c r="B46" t="s">
        <v>4</v>
      </c>
      <c r="C46" t="s">
        <v>56</v>
      </c>
      <c r="D46">
        <v>17</v>
      </c>
    </row>
    <row r="47" spans="1:4" x14ac:dyDescent="0.25">
      <c r="A47" t="s">
        <v>49</v>
      </c>
      <c r="B47" t="s">
        <v>5</v>
      </c>
      <c r="C47" t="s">
        <v>57</v>
      </c>
      <c r="D47">
        <v>20</v>
      </c>
    </row>
    <row r="48" spans="1:4" x14ac:dyDescent="0.25">
      <c r="A48" t="s">
        <v>50</v>
      </c>
      <c r="B48" t="s">
        <v>16</v>
      </c>
      <c r="C48" t="s">
        <v>58</v>
      </c>
      <c r="D48">
        <v>20</v>
      </c>
    </row>
    <row r="49" spans="1:4" x14ac:dyDescent="0.25">
      <c r="A49" t="s">
        <v>47</v>
      </c>
      <c r="B49" t="s">
        <v>17</v>
      </c>
      <c r="C49" t="s">
        <v>54</v>
      </c>
      <c r="D49">
        <v>18</v>
      </c>
    </row>
    <row r="50" spans="1:4" x14ac:dyDescent="0.25">
      <c r="A50" t="s">
        <v>48</v>
      </c>
      <c r="B50" t="s">
        <v>18</v>
      </c>
      <c r="C50" t="s">
        <v>55</v>
      </c>
      <c r="D50">
        <v>18</v>
      </c>
    </row>
    <row r="51" spans="1:4" x14ac:dyDescent="0.25">
      <c r="A51" t="s">
        <v>49</v>
      </c>
      <c r="B51" t="s">
        <v>0</v>
      </c>
      <c r="C51" t="s">
        <v>56</v>
      </c>
      <c r="D51">
        <v>18</v>
      </c>
    </row>
    <row r="52" spans="1:4" x14ac:dyDescent="0.25">
      <c r="A52" t="s">
        <v>50</v>
      </c>
      <c r="B52" t="s">
        <v>1</v>
      </c>
      <c r="C52" t="s">
        <v>57</v>
      </c>
      <c r="D52">
        <v>17</v>
      </c>
    </row>
    <row r="53" spans="1:4" x14ac:dyDescent="0.25">
      <c r="A53" t="s">
        <v>49</v>
      </c>
      <c r="B53" t="s">
        <v>2</v>
      </c>
      <c r="C53" t="s">
        <v>58</v>
      </c>
      <c r="D53">
        <v>17</v>
      </c>
    </row>
    <row r="54" spans="1:4" x14ac:dyDescent="0.25">
      <c r="A54" t="s">
        <v>50</v>
      </c>
      <c r="B54" t="s">
        <v>3</v>
      </c>
      <c r="C54" t="s">
        <v>51</v>
      </c>
      <c r="D54">
        <v>20</v>
      </c>
    </row>
    <row r="55" spans="1:4" x14ac:dyDescent="0.25">
      <c r="A55" t="s">
        <v>47</v>
      </c>
      <c r="B55" t="s">
        <v>4</v>
      </c>
      <c r="C55" t="s">
        <v>52</v>
      </c>
      <c r="D55">
        <v>20</v>
      </c>
    </row>
    <row r="56" spans="1:4" x14ac:dyDescent="0.25">
      <c r="A56" t="s">
        <v>48</v>
      </c>
      <c r="B56" t="s">
        <v>5</v>
      </c>
      <c r="C56" t="s">
        <v>54</v>
      </c>
      <c r="D56">
        <v>20</v>
      </c>
    </row>
    <row r="57" spans="1:4" x14ac:dyDescent="0.25">
      <c r="A57" t="s">
        <v>49</v>
      </c>
      <c r="B57" t="s">
        <v>16</v>
      </c>
      <c r="C57" t="s">
        <v>55</v>
      </c>
      <c r="D57">
        <v>18</v>
      </c>
    </row>
    <row r="58" spans="1:4" x14ac:dyDescent="0.25">
      <c r="A58" t="s">
        <v>50</v>
      </c>
      <c r="B58" t="s">
        <v>17</v>
      </c>
      <c r="C58" t="s">
        <v>56</v>
      </c>
      <c r="D58">
        <v>20</v>
      </c>
    </row>
    <row r="59" spans="1:4" x14ac:dyDescent="0.25">
      <c r="A59" t="s">
        <v>47</v>
      </c>
      <c r="B59" t="s">
        <v>18</v>
      </c>
      <c r="C59" t="s">
        <v>57</v>
      </c>
      <c r="D59">
        <v>20</v>
      </c>
    </row>
    <row r="60" spans="1:4" x14ac:dyDescent="0.25">
      <c r="A60" t="s">
        <v>49</v>
      </c>
      <c r="B60" t="s">
        <v>0</v>
      </c>
      <c r="C60" t="s">
        <v>51</v>
      </c>
      <c r="D60">
        <v>17</v>
      </c>
    </row>
    <row r="61" spans="1:4" x14ac:dyDescent="0.25">
      <c r="A61" t="s">
        <v>50</v>
      </c>
      <c r="B61" t="s">
        <v>1</v>
      </c>
      <c r="C61" t="s">
        <v>52</v>
      </c>
      <c r="D61">
        <v>17</v>
      </c>
    </row>
    <row r="62" spans="1:4" x14ac:dyDescent="0.25">
      <c r="A62" t="s">
        <v>47</v>
      </c>
      <c r="B62" t="s">
        <v>2</v>
      </c>
      <c r="C62" t="s">
        <v>53</v>
      </c>
      <c r="D62">
        <v>19</v>
      </c>
    </row>
    <row r="63" spans="1:4" x14ac:dyDescent="0.25">
      <c r="A63" t="s">
        <v>48</v>
      </c>
      <c r="B63" t="s">
        <v>3</v>
      </c>
      <c r="C63" t="s">
        <v>54</v>
      </c>
      <c r="D63">
        <v>18</v>
      </c>
    </row>
    <row r="64" spans="1:4" x14ac:dyDescent="0.25">
      <c r="A64" t="s">
        <v>47</v>
      </c>
      <c r="B64" t="s">
        <v>4</v>
      </c>
      <c r="C64" t="s">
        <v>55</v>
      </c>
      <c r="D64">
        <v>19</v>
      </c>
    </row>
    <row r="65" spans="1:4" x14ac:dyDescent="0.25">
      <c r="A65" t="s">
        <v>48</v>
      </c>
      <c r="B65" t="s">
        <v>5</v>
      </c>
      <c r="C65" t="s">
        <v>56</v>
      </c>
      <c r="D65">
        <v>19</v>
      </c>
    </row>
    <row r="66" spans="1:4" x14ac:dyDescent="0.25">
      <c r="A66" t="s">
        <v>49</v>
      </c>
      <c r="B66" t="s">
        <v>16</v>
      </c>
      <c r="C66" t="s">
        <v>57</v>
      </c>
      <c r="D66">
        <v>20</v>
      </c>
    </row>
    <row r="67" spans="1:4" x14ac:dyDescent="0.25">
      <c r="A67" t="s">
        <v>50</v>
      </c>
      <c r="B67" t="s">
        <v>17</v>
      </c>
      <c r="C67" t="s">
        <v>58</v>
      </c>
      <c r="D67">
        <v>20</v>
      </c>
    </row>
    <row r="68" spans="1:4" x14ac:dyDescent="0.25">
      <c r="A68" t="s">
        <v>47</v>
      </c>
      <c r="B68" t="s">
        <v>18</v>
      </c>
      <c r="C68" t="s">
        <v>51</v>
      </c>
      <c r="D68">
        <v>18</v>
      </c>
    </row>
    <row r="69" spans="1:4" x14ac:dyDescent="0.25">
      <c r="A69" t="s">
        <v>48</v>
      </c>
      <c r="B69" t="s">
        <v>0</v>
      </c>
      <c r="C69" t="s">
        <v>52</v>
      </c>
      <c r="D69">
        <v>17</v>
      </c>
    </row>
    <row r="70" spans="1:4" x14ac:dyDescent="0.25">
      <c r="A70" t="s">
        <v>49</v>
      </c>
      <c r="B70" t="s">
        <v>1</v>
      </c>
      <c r="C70" t="s">
        <v>53</v>
      </c>
      <c r="D70">
        <v>19</v>
      </c>
    </row>
    <row r="71" spans="1:4" x14ac:dyDescent="0.25">
      <c r="A71" t="s">
        <v>50</v>
      </c>
      <c r="B71" t="s">
        <v>2</v>
      </c>
      <c r="C71" t="s">
        <v>54</v>
      </c>
      <c r="D71">
        <v>18</v>
      </c>
    </row>
    <row r="72" spans="1:4" x14ac:dyDescent="0.25">
      <c r="A72" t="s">
        <v>47</v>
      </c>
      <c r="B72" t="s">
        <v>3</v>
      </c>
      <c r="C72" t="s">
        <v>55</v>
      </c>
      <c r="D72">
        <v>18</v>
      </c>
    </row>
    <row r="73" spans="1:4" x14ac:dyDescent="0.25">
      <c r="A73" t="s">
        <v>48</v>
      </c>
      <c r="B73" t="s">
        <v>4</v>
      </c>
      <c r="C73" t="s">
        <v>56</v>
      </c>
      <c r="D73">
        <v>17</v>
      </c>
    </row>
    <row r="74" spans="1:4" x14ac:dyDescent="0.25">
      <c r="A74" t="s">
        <v>49</v>
      </c>
      <c r="B74" t="s">
        <v>5</v>
      </c>
      <c r="C74" t="s">
        <v>57</v>
      </c>
      <c r="D74">
        <v>20</v>
      </c>
    </row>
    <row r="75" spans="1:4" x14ac:dyDescent="0.25">
      <c r="A75" t="s">
        <v>50</v>
      </c>
      <c r="B75" t="s">
        <v>16</v>
      </c>
      <c r="C75" t="s">
        <v>58</v>
      </c>
      <c r="D75">
        <v>20</v>
      </c>
    </row>
    <row r="76" spans="1:4" x14ac:dyDescent="0.25">
      <c r="A76" t="s">
        <v>47</v>
      </c>
      <c r="B76" t="s">
        <v>17</v>
      </c>
      <c r="C76" t="s">
        <v>54</v>
      </c>
      <c r="D76">
        <v>18</v>
      </c>
    </row>
    <row r="77" spans="1:4" x14ac:dyDescent="0.25">
      <c r="A77" t="s">
        <v>48</v>
      </c>
      <c r="B77" t="s">
        <v>18</v>
      </c>
      <c r="C77" t="s">
        <v>55</v>
      </c>
      <c r="D77">
        <v>18</v>
      </c>
    </row>
    <row r="78" spans="1:4" x14ac:dyDescent="0.25">
      <c r="A78" t="s">
        <v>49</v>
      </c>
      <c r="B78" t="s">
        <v>0</v>
      </c>
      <c r="C78" t="s">
        <v>56</v>
      </c>
      <c r="D78">
        <v>18</v>
      </c>
    </row>
    <row r="79" spans="1:4" x14ac:dyDescent="0.25">
      <c r="A79" t="s">
        <v>50</v>
      </c>
      <c r="B79" t="s">
        <v>1</v>
      </c>
      <c r="C79" t="s">
        <v>57</v>
      </c>
      <c r="D79">
        <v>17</v>
      </c>
    </row>
    <row r="80" spans="1:4" x14ac:dyDescent="0.25">
      <c r="A80" t="s">
        <v>49</v>
      </c>
      <c r="B80" t="s">
        <v>2</v>
      </c>
      <c r="C80" t="s">
        <v>58</v>
      </c>
      <c r="D80">
        <v>17</v>
      </c>
    </row>
    <row r="81" spans="1:4" x14ac:dyDescent="0.25">
      <c r="A81" t="s">
        <v>50</v>
      </c>
      <c r="B81" t="s">
        <v>3</v>
      </c>
      <c r="C81" t="s">
        <v>51</v>
      </c>
      <c r="D81">
        <v>20</v>
      </c>
    </row>
    <row r="82" spans="1:4" x14ac:dyDescent="0.25">
      <c r="A82" t="s">
        <v>47</v>
      </c>
      <c r="B82" t="s">
        <v>4</v>
      </c>
      <c r="C82" t="s">
        <v>52</v>
      </c>
      <c r="D82">
        <v>20</v>
      </c>
    </row>
    <row r="83" spans="1:4" x14ac:dyDescent="0.25">
      <c r="A83" t="s">
        <v>48</v>
      </c>
      <c r="B83" t="s">
        <v>5</v>
      </c>
      <c r="C83" t="s">
        <v>54</v>
      </c>
      <c r="D83">
        <v>20</v>
      </c>
    </row>
    <row r="84" spans="1:4" x14ac:dyDescent="0.25">
      <c r="A84" t="s">
        <v>49</v>
      </c>
      <c r="B84" t="s">
        <v>16</v>
      </c>
      <c r="C84" t="s">
        <v>55</v>
      </c>
      <c r="D84">
        <v>18</v>
      </c>
    </row>
    <row r="85" spans="1:4" x14ac:dyDescent="0.25">
      <c r="A85" t="s">
        <v>50</v>
      </c>
      <c r="B85" t="s">
        <v>17</v>
      </c>
      <c r="C85" t="s">
        <v>56</v>
      </c>
      <c r="D85">
        <v>20</v>
      </c>
    </row>
    <row r="86" spans="1:4" x14ac:dyDescent="0.25">
      <c r="A86" t="s">
        <v>47</v>
      </c>
      <c r="B86" t="s">
        <v>18</v>
      </c>
      <c r="C86" t="s">
        <v>57</v>
      </c>
      <c r="D86">
        <v>20</v>
      </c>
    </row>
  </sheetData>
  <dataValidations count="2">
    <dataValidation type="list" allowBlank="1" showInputMessage="1" showErrorMessage="1" sqref="H2" xr:uid="{252C5C05-0807-4C01-841C-65147A7625CE}">
      <formula1>$O$4:$O$7</formula1>
    </dataValidation>
    <dataValidation type="list" allowBlank="1" showInputMessage="1" showErrorMessage="1" sqref="J2" xr:uid="{AA93F3E1-18CC-4FCA-9B72-9C464C2267D5}">
      <formula1>$M$5:$M$13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B414A-FCD6-401B-9E10-F1F8E40D9BFA}">
  <dimension ref="A4:L31"/>
  <sheetViews>
    <sheetView workbookViewId="0">
      <selection activeCell="F7" sqref="F7"/>
    </sheetView>
  </sheetViews>
  <sheetFormatPr defaultRowHeight="15" x14ac:dyDescent="0.25"/>
  <sheetData>
    <row r="4" spans="1:12" x14ac:dyDescent="0.25">
      <c r="A4" t="s">
        <v>42</v>
      </c>
      <c r="B4" t="s">
        <v>44</v>
      </c>
      <c r="C4" t="s">
        <v>45</v>
      </c>
      <c r="D4" t="s">
        <v>46</v>
      </c>
      <c r="I4" t="s">
        <v>42</v>
      </c>
      <c r="J4" t="s">
        <v>44</v>
      </c>
      <c r="K4" t="s">
        <v>45</v>
      </c>
      <c r="L4" t="s">
        <v>46</v>
      </c>
    </row>
    <row r="5" spans="1:12" x14ac:dyDescent="0.25">
      <c r="A5" t="s">
        <v>49</v>
      </c>
      <c r="B5" t="s">
        <v>0</v>
      </c>
      <c r="C5" t="s">
        <v>51</v>
      </c>
      <c r="D5">
        <v>17</v>
      </c>
      <c r="I5" t="s">
        <v>49</v>
      </c>
      <c r="J5" t="s">
        <v>0</v>
      </c>
      <c r="K5" t="s">
        <v>51</v>
      </c>
      <c r="L5">
        <v>17</v>
      </c>
    </row>
    <row r="6" spans="1:12" x14ac:dyDescent="0.25">
      <c r="A6" t="s">
        <v>50</v>
      </c>
      <c r="B6" t="s">
        <v>1</v>
      </c>
      <c r="C6" t="s">
        <v>52</v>
      </c>
      <c r="D6">
        <v>17</v>
      </c>
      <c r="I6" t="s">
        <v>50</v>
      </c>
      <c r="J6" t="s">
        <v>1</v>
      </c>
      <c r="K6" t="s">
        <v>52</v>
      </c>
      <c r="L6">
        <v>17</v>
      </c>
    </row>
    <row r="7" spans="1:12" x14ac:dyDescent="0.25">
      <c r="A7" t="s">
        <v>47</v>
      </c>
      <c r="B7" t="s">
        <v>2</v>
      </c>
      <c r="C7" t="s">
        <v>53</v>
      </c>
      <c r="D7">
        <v>19</v>
      </c>
      <c r="E7" t="str">
        <f>[1]X.Cerca!$A$7</f>
        <v>Giovanni</v>
      </c>
      <c r="F7">
        <f>SUM([1]X.Cerca!$C$7:$C$16)</f>
        <v>4131.0929943687934</v>
      </c>
      <c r="I7" t="s">
        <v>47</v>
      </c>
      <c r="J7" t="s">
        <v>2</v>
      </c>
      <c r="K7" t="s">
        <v>53</v>
      </c>
      <c r="L7">
        <v>19</v>
      </c>
    </row>
    <row r="8" spans="1:12" x14ac:dyDescent="0.25">
      <c r="A8" t="s">
        <v>48</v>
      </c>
      <c r="B8" t="s">
        <v>3</v>
      </c>
      <c r="C8" t="s">
        <v>54</v>
      </c>
      <c r="D8">
        <v>18</v>
      </c>
      <c r="I8" t="s">
        <v>48</v>
      </c>
      <c r="J8" t="s">
        <v>3</v>
      </c>
      <c r="K8" t="s">
        <v>54</v>
      </c>
      <c r="L8">
        <v>18</v>
      </c>
    </row>
    <row r="9" spans="1:12" x14ac:dyDescent="0.25">
      <c r="A9" t="s">
        <v>47</v>
      </c>
      <c r="B9" t="s">
        <v>4</v>
      </c>
      <c r="C9" t="s">
        <v>55</v>
      </c>
      <c r="D9">
        <v>19</v>
      </c>
      <c r="I9" t="s">
        <v>47</v>
      </c>
      <c r="J9" t="s">
        <v>4</v>
      </c>
      <c r="K9" t="s">
        <v>55</v>
      </c>
      <c r="L9">
        <v>19</v>
      </c>
    </row>
    <row r="10" spans="1:12" x14ac:dyDescent="0.25">
      <c r="A10" t="s">
        <v>48</v>
      </c>
      <c r="B10" t="s">
        <v>5</v>
      </c>
      <c r="C10" t="s">
        <v>56</v>
      </c>
      <c r="D10">
        <v>19</v>
      </c>
      <c r="I10" t="s">
        <v>48</v>
      </c>
      <c r="J10" t="s">
        <v>5</v>
      </c>
      <c r="K10" t="s">
        <v>56</v>
      </c>
      <c r="L10">
        <v>25</v>
      </c>
    </row>
    <row r="11" spans="1:12" x14ac:dyDescent="0.25">
      <c r="A11" t="s">
        <v>49</v>
      </c>
      <c r="B11" t="s">
        <v>16</v>
      </c>
      <c r="C11" t="s">
        <v>57</v>
      </c>
      <c r="D11">
        <v>20</v>
      </c>
      <c r="I11" t="s">
        <v>49</v>
      </c>
      <c r="J11" t="s">
        <v>16</v>
      </c>
      <c r="K11" t="s">
        <v>57</v>
      </c>
      <c r="L11">
        <v>20</v>
      </c>
    </row>
    <row r="12" spans="1:12" x14ac:dyDescent="0.25">
      <c r="A12" t="s">
        <v>50</v>
      </c>
      <c r="B12" t="s">
        <v>17</v>
      </c>
      <c r="C12" t="s">
        <v>58</v>
      </c>
      <c r="D12">
        <v>20</v>
      </c>
      <c r="I12" t="s">
        <v>50</v>
      </c>
      <c r="J12" t="s">
        <v>17</v>
      </c>
      <c r="K12" t="s">
        <v>58</v>
      </c>
      <c r="L12">
        <v>20</v>
      </c>
    </row>
    <row r="13" spans="1:12" x14ac:dyDescent="0.25">
      <c r="A13" t="s">
        <v>47</v>
      </c>
      <c r="B13" t="s">
        <v>18</v>
      </c>
      <c r="C13" t="s">
        <v>51</v>
      </c>
      <c r="D13">
        <v>18</v>
      </c>
      <c r="I13" t="s">
        <v>47</v>
      </c>
      <c r="J13" t="s">
        <v>18</v>
      </c>
      <c r="K13" t="s">
        <v>51</v>
      </c>
      <c r="L13">
        <v>18</v>
      </c>
    </row>
    <row r="14" spans="1:12" x14ac:dyDescent="0.25">
      <c r="A14" t="s">
        <v>48</v>
      </c>
      <c r="B14" t="s">
        <v>0</v>
      </c>
      <c r="C14" t="s">
        <v>52</v>
      </c>
      <c r="D14">
        <v>17</v>
      </c>
      <c r="I14" t="s">
        <v>48</v>
      </c>
      <c r="J14" t="s">
        <v>0</v>
      </c>
      <c r="K14" t="s">
        <v>52</v>
      </c>
      <c r="L14">
        <v>17</v>
      </c>
    </row>
    <row r="15" spans="1:12" x14ac:dyDescent="0.25">
      <c r="A15" t="s">
        <v>49</v>
      </c>
      <c r="B15" t="s">
        <v>1</v>
      </c>
      <c r="C15" t="s">
        <v>53</v>
      </c>
      <c r="D15">
        <v>19</v>
      </c>
      <c r="I15" t="s">
        <v>49</v>
      </c>
      <c r="J15" t="s">
        <v>1</v>
      </c>
      <c r="K15" t="s">
        <v>53</v>
      </c>
      <c r="L15">
        <v>19</v>
      </c>
    </row>
    <row r="16" spans="1:12" x14ac:dyDescent="0.25">
      <c r="A16" t="s">
        <v>50</v>
      </c>
      <c r="B16" t="s">
        <v>2</v>
      </c>
      <c r="C16" t="s">
        <v>54</v>
      </c>
      <c r="D16">
        <v>18</v>
      </c>
      <c r="I16" t="s">
        <v>50</v>
      </c>
      <c r="J16" t="s">
        <v>2</v>
      </c>
      <c r="K16" t="s">
        <v>54</v>
      </c>
      <c r="L16">
        <v>18</v>
      </c>
    </row>
    <row r="17" spans="1:12" x14ac:dyDescent="0.25">
      <c r="A17" t="s">
        <v>47</v>
      </c>
      <c r="B17" t="s">
        <v>3</v>
      </c>
      <c r="C17" t="s">
        <v>55</v>
      </c>
      <c r="D17">
        <v>18</v>
      </c>
      <c r="I17" t="s">
        <v>47</v>
      </c>
      <c r="J17" t="s">
        <v>3</v>
      </c>
      <c r="K17" t="s">
        <v>55</v>
      </c>
      <c r="L17">
        <v>18</v>
      </c>
    </row>
    <row r="18" spans="1:12" x14ac:dyDescent="0.25">
      <c r="A18" t="s">
        <v>48</v>
      </c>
      <c r="B18" t="s">
        <v>4</v>
      </c>
      <c r="C18" t="s">
        <v>56</v>
      </c>
      <c r="D18">
        <v>17</v>
      </c>
      <c r="I18" t="s">
        <v>48</v>
      </c>
      <c r="J18" t="s">
        <v>4</v>
      </c>
      <c r="K18" t="s">
        <v>56</v>
      </c>
      <c r="L18">
        <v>17</v>
      </c>
    </row>
    <row r="19" spans="1:12" x14ac:dyDescent="0.25">
      <c r="A19" t="s">
        <v>49</v>
      </c>
      <c r="B19" t="s">
        <v>5</v>
      </c>
      <c r="C19" t="s">
        <v>57</v>
      </c>
      <c r="D19">
        <v>20</v>
      </c>
      <c r="I19" t="s">
        <v>49</v>
      </c>
      <c r="J19" t="s">
        <v>5</v>
      </c>
      <c r="K19" t="s">
        <v>57</v>
      </c>
      <c r="L19">
        <v>20</v>
      </c>
    </row>
    <row r="20" spans="1:12" x14ac:dyDescent="0.25">
      <c r="A20" t="s">
        <v>50</v>
      </c>
      <c r="B20" t="s">
        <v>16</v>
      </c>
      <c r="C20" t="s">
        <v>58</v>
      </c>
      <c r="D20">
        <v>20</v>
      </c>
      <c r="I20" t="s">
        <v>50</v>
      </c>
      <c r="J20" t="s">
        <v>16</v>
      </c>
      <c r="K20" t="s">
        <v>58</v>
      </c>
      <c r="L20">
        <v>20</v>
      </c>
    </row>
    <row r="21" spans="1:12" x14ac:dyDescent="0.25">
      <c r="A21" t="s">
        <v>47</v>
      </c>
      <c r="B21" t="s">
        <v>17</v>
      </c>
      <c r="C21" t="s">
        <v>54</v>
      </c>
      <c r="D21">
        <v>18</v>
      </c>
      <c r="I21" t="s">
        <v>47</v>
      </c>
      <c r="J21" t="s">
        <v>17</v>
      </c>
      <c r="K21" t="s">
        <v>54</v>
      </c>
      <c r="L21">
        <v>84</v>
      </c>
    </row>
    <row r="22" spans="1:12" x14ac:dyDescent="0.25">
      <c r="A22" t="s">
        <v>48</v>
      </c>
      <c r="B22" t="s">
        <v>18</v>
      </c>
      <c r="C22" t="s">
        <v>55</v>
      </c>
      <c r="D22">
        <v>18</v>
      </c>
      <c r="I22" t="s">
        <v>48</v>
      </c>
      <c r="J22" t="s">
        <v>18</v>
      </c>
      <c r="K22" t="s">
        <v>55</v>
      </c>
      <c r="L22">
        <v>18</v>
      </c>
    </row>
    <row r="23" spans="1:12" x14ac:dyDescent="0.25">
      <c r="A23" t="s">
        <v>49</v>
      </c>
      <c r="B23" t="s">
        <v>0</v>
      </c>
      <c r="C23" t="s">
        <v>56</v>
      </c>
      <c r="D23">
        <v>18</v>
      </c>
      <c r="I23" t="s">
        <v>49</v>
      </c>
      <c r="J23" t="s">
        <v>0</v>
      </c>
      <c r="K23" t="s">
        <v>56</v>
      </c>
      <c r="L23">
        <v>18</v>
      </c>
    </row>
    <row r="24" spans="1:12" x14ac:dyDescent="0.25">
      <c r="A24" t="s">
        <v>50</v>
      </c>
      <c r="B24" t="s">
        <v>1</v>
      </c>
      <c r="C24" t="s">
        <v>57</v>
      </c>
      <c r="D24">
        <v>17</v>
      </c>
      <c r="I24" t="s">
        <v>50</v>
      </c>
      <c r="J24" t="s">
        <v>1</v>
      </c>
      <c r="K24" t="s">
        <v>57</v>
      </c>
      <c r="L24">
        <v>17</v>
      </c>
    </row>
    <row r="25" spans="1:12" x14ac:dyDescent="0.25">
      <c r="A25" t="s">
        <v>49</v>
      </c>
      <c r="B25" t="s">
        <v>2</v>
      </c>
      <c r="C25" t="s">
        <v>58</v>
      </c>
      <c r="D25">
        <v>17</v>
      </c>
      <c r="I25" t="s">
        <v>49</v>
      </c>
      <c r="J25" t="s">
        <v>2</v>
      </c>
      <c r="K25" t="s">
        <v>58</v>
      </c>
      <c r="L25">
        <v>17</v>
      </c>
    </row>
    <row r="26" spans="1:12" x14ac:dyDescent="0.25">
      <c r="A26" t="s">
        <v>50</v>
      </c>
      <c r="B26" t="s">
        <v>3</v>
      </c>
      <c r="C26" t="s">
        <v>51</v>
      </c>
      <c r="D26">
        <v>20</v>
      </c>
      <c r="I26" t="s">
        <v>50</v>
      </c>
      <c r="J26" t="s">
        <v>3</v>
      </c>
      <c r="K26" t="s">
        <v>51</v>
      </c>
      <c r="L26">
        <v>20</v>
      </c>
    </row>
    <row r="27" spans="1:12" x14ac:dyDescent="0.25">
      <c r="A27" t="s">
        <v>47</v>
      </c>
      <c r="B27" t="s">
        <v>4</v>
      </c>
      <c r="C27" t="s">
        <v>52</v>
      </c>
      <c r="D27">
        <v>20</v>
      </c>
      <c r="I27" t="s">
        <v>47</v>
      </c>
      <c r="J27" t="s">
        <v>4</v>
      </c>
      <c r="K27" t="s">
        <v>52</v>
      </c>
      <c r="L27">
        <v>20</v>
      </c>
    </row>
    <row r="28" spans="1:12" x14ac:dyDescent="0.25">
      <c r="A28" t="s">
        <v>48</v>
      </c>
      <c r="B28" t="s">
        <v>5</v>
      </c>
      <c r="C28" t="s">
        <v>54</v>
      </c>
      <c r="D28">
        <v>20</v>
      </c>
      <c r="I28" t="s">
        <v>48</v>
      </c>
      <c r="J28" t="s">
        <v>5</v>
      </c>
      <c r="K28" t="s">
        <v>54</v>
      </c>
      <c r="L28">
        <v>20</v>
      </c>
    </row>
    <row r="29" spans="1:12" x14ac:dyDescent="0.25">
      <c r="A29" t="s">
        <v>49</v>
      </c>
      <c r="B29" t="s">
        <v>16</v>
      </c>
      <c r="C29" t="s">
        <v>55</v>
      </c>
      <c r="D29">
        <v>18</v>
      </c>
      <c r="I29" t="s">
        <v>49</v>
      </c>
      <c r="J29" t="s">
        <v>16</v>
      </c>
      <c r="K29" t="s">
        <v>55</v>
      </c>
      <c r="L29">
        <v>18</v>
      </c>
    </row>
    <row r="30" spans="1:12" x14ac:dyDescent="0.25">
      <c r="A30" t="s">
        <v>50</v>
      </c>
      <c r="B30" t="s">
        <v>17</v>
      </c>
      <c r="C30" t="s">
        <v>56</v>
      </c>
      <c r="D30">
        <v>20</v>
      </c>
      <c r="I30" t="s">
        <v>50</v>
      </c>
      <c r="J30" t="s">
        <v>17</v>
      </c>
      <c r="K30" t="s">
        <v>56</v>
      </c>
      <c r="L30">
        <v>20</v>
      </c>
    </row>
    <row r="31" spans="1:12" x14ac:dyDescent="0.25">
      <c r="A31" t="s">
        <v>47</v>
      </c>
      <c r="B31" t="s">
        <v>18</v>
      </c>
      <c r="C31" t="s">
        <v>57</v>
      </c>
      <c r="D31">
        <v>20</v>
      </c>
      <c r="I31" t="s">
        <v>47</v>
      </c>
      <c r="J31" t="s">
        <v>18</v>
      </c>
      <c r="K31" t="s">
        <v>57</v>
      </c>
      <c r="L31">
        <v>20</v>
      </c>
    </row>
  </sheetData>
  <dataConsolidate>
    <dataRefs count="3">
      <dataRef ref="A4:D31" sheet="DIFFERENZA TRA LISTE"/>
      <dataRef ref="I4:I31" sheet="DIFFERENZA TRA LISTE"/>
      <dataRef ref="I4:L31" sheet="DIFFERENZA TRA LISTE"/>
    </dataRefs>
  </dataConsolid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1A9E7-70CE-4C5F-B664-480D1DBD006C}">
  <dimension ref="A2:E32"/>
  <sheetViews>
    <sheetView topLeftCell="A10" workbookViewId="0">
      <selection activeCell="D20" sqref="D20"/>
    </sheetView>
  </sheetViews>
  <sheetFormatPr defaultRowHeight="15" x14ac:dyDescent="0.25"/>
  <cols>
    <col min="1" max="1" width="11.140625" customWidth="1"/>
    <col min="3" max="3" width="13" customWidth="1"/>
    <col min="4" max="4" width="9.7109375" customWidth="1"/>
  </cols>
  <sheetData>
    <row r="2" spans="1:5" x14ac:dyDescent="0.25">
      <c r="A2" t="s">
        <v>42</v>
      </c>
      <c r="B2" t="s">
        <v>44</v>
      </c>
      <c r="C2" t="s">
        <v>45</v>
      </c>
      <c r="D2" t="s">
        <v>121</v>
      </c>
      <c r="E2" t="s">
        <v>46</v>
      </c>
    </row>
    <row r="3" spans="1:5" x14ac:dyDescent="0.25">
      <c r="A3" t="s">
        <v>49</v>
      </c>
      <c r="B3" t="s">
        <v>0</v>
      </c>
      <c r="C3" t="s">
        <v>51</v>
      </c>
      <c r="E3">
        <v>17</v>
      </c>
    </row>
    <row r="4" spans="1:5" x14ac:dyDescent="0.25">
      <c r="A4" t="s">
        <v>50</v>
      </c>
      <c r="B4" t="s">
        <v>1</v>
      </c>
      <c r="C4" t="s">
        <v>52</v>
      </c>
      <c r="D4" t="s">
        <v>122</v>
      </c>
      <c r="E4">
        <v>17</v>
      </c>
    </row>
    <row r="5" spans="1:5" x14ac:dyDescent="0.25">
      <c r="A5" t="s">
        <v>50</v>
      </c>
      <c r="B5" t="s">
        <v>1</v>
      </c>
      <c r="C5" t="s">
        <v>52</v>
      </c>
      <c r="D5" t="s">
        <v>119</v>
      </c>
      <c r="E5">
        <v>19</v>
      </c>
    </row>
    <row r="6" spans="1:5" x14ac:dyDescent="0.25">
      <c r="A6" t="s">
        <v>50</v>
      </c>
      <c r="B6" t="s">
        <v>1</v>
      </c>
      <c r="C6" t="s">
        <v>52</v>
      </c>
      <c r="D6" t="s">
        <v>119</v>
      </c>
      <c r="E6">
        <v>19</v>
      </c>
    </row>
    <row r="7" spans="1:5" x14ac:dyDescent="0.25">
      <c r="A7" t="s">
        <v>50</v>
      </c>
      <c r="B7" t="s">
        <v>1</v>
      </c>
      <c r="C7" t="s">
        <v>52</v>
      </c>
      <c r="D7" t="s">
        <v>120</v>
      </c>
      <c r="E7">
        <v>19</v>
      </c>
    </row>
    <row r="8" spans="1:5" x14ac:dyDescent="0.25">
      <c r="A8" t="s">
        <v>47</v>
      </c>
      <c r="B8" t="s">
        <v>2</v>
      </c>
      <c r="C8" t="s">
        <v>53</v>
      </c>
      <c r="E8">
        <v>19</v>
      </c>
    </row>
    <row r="9" spans="1:5" x14ac:dyDescent="0.25">
      <c r="A9" t="s">
        <v>48</v>
      </c>
      <c r="B9" t="s">
        <v>3</v>
      </c>
      <c r="C9" t="s">
        <v>54</v>
      </c>
      <c r="E9">
        <v>18</v>
      </c>
    </row>
    <row r="10" spans="1:5" x14ac:dyDescent="0.25">
      <c r="A10" t="s">
        <v>47</v>
      </c>
      <c r="B10" t="s">
        <v>4</v>
      </c>
      <c r="C10" t="s">
        <v>55</v>
      </c>
      <c r="E10">
        <v>19</v>
      </c>
    </row>
    <row r="11" spans="1:5" x14ac:dyDescent="0.25">
      <c r="A11" t="s">
        <v>48</v>
      </c>
      <c r="B11" t="s">
        <v>5</v>
      </c>
      <c r="C11" t="s">
        <v>56</v>
      </c>
      <c r="E11">
        <v>19</v>
      </c>
    </row>
    <row r="12" spans="1:5" x14ac:dyDescent="0.25">
      <c r="A12" t="s">
        <v>49</v>
      </c>
      <c r="B12" t="s">
        <v>16</v>
      </c>
      <c r="C12" t="s">
        <v>57</v>
      </c>
      <c r="E12">
        <v>20</v>
      </c>
    </row>
    <row r="13" spans="1:5" x14ac:dyDescent="0.25">
      <c r="A13" t="s">
        <v>50</v>
      </c>
      <c r="B13" t="s">
        <v>17</v>
      </c>
      <c r="C13" t="s">
        <v>58</v>
      </c>
      <c r="E13">
        <v>20</v>
      </c>
    </row>
    <row r="14" spans="1:5" x14ac:dyDescent="0.25">
      <c r="A14" t="s">
        <v>47</v>
      </c>
      <c r="B14" t="s">
        <v>18</v>
      </c>
      <c r="C14" t="s">
        <v>51</v>
      </c>
      <c r="E14">
        <v>18</v>
      </c>
    </row>
    <row r="15" spans="1:5" x14ac:dyDescent="0.25">
      <c r="A15" t="s">
        <v>48</v>
      </c>
      <c r="B15" t="s">
        <v>0</v>
      </c>
      <c r="C15" t="s">
        <v>52</v>
      </c>
      <c r="E15">
        <v>17</v>
      </c>
    </row>
    <row r="16" spans="1:5" x14ac:dyDescent="0.25">
      <c r="A16" t="s">
        <v>49</v>
      </c>
      <c r="B16" t="s">
        <v>1</v>
      </c>
      <c r="C16" t="s">
        <v>53</v>
      </c>
      <c r="E16">
        <v>19</v>
      </c>
    </row>
    <row r="17" spans="1:5" x14ac:dyDescent="0.25">
      <c r="A17" t="s">
        <v>50</v>
      </c>
      <c r="B17" t="s">
        <v>2</v>
      </c>
      <c r="C17" t="s">
        <v>54</v>
      </c>
      <c r="E17">
        <v>18</v>
      </c>
    </row>
    <row r="18" spans="1:5" x14ac:dyDescent="0.25">
      <c r="A18" t="s">
        <v>47</v>
      </c>
      <c r="B18" t="s">
        <v>3</v>
      </c>
      <c r="C18" t="s">
        <v>55</v>
      </c>
      <c r="E18">
        <v>18</v>
      </c>
    </row>
    <row r="19" spans="1:5" x14ac:dyDescent="0.25">
      <c r="A19" t="s">
        <v>48</v>
      </c>
      <c r="B19" t="s">
        <v>4</v>
      </c>
      <c r="C19" t="s">
        <v>56</v>
      </c>
      <c r="E19">
        <v>17</v>
      </c>
    </row>
    <row r="20" spans="1:5" x14ac:dyDescent="0.25">
      <c r="A20" t="s">
        <v>49</v>
      </c>
      <c r="B20" t="s">
        <v>5</v>
      </c>
      <c r="C20" t="s">
        <v>57</v>
      </c>
      <c r="E20">
        <v>20</v>
      </c>
    </row>
    <row r="21" spans="1:5" x14ac:dyDescent="0.25">
      <c r="A21" t="s">
        <v>50</v>
      </c>
      <c r="B21" t="s">
        <v>16</v>
      </c>
      <c r="C21" t="s">
        <v>58</v>
      </c>
      <c r="E21">
        <v>20</v>
      </c>
    </row>
    <row r="22" spans="1:5" x14ac:dyDescent="0.25">
      <c r="A22" t="s">
        <v>47</v>
      </c>
      <c r="B22" t="s">
        <v>17</v>
      </c>
      <c r="C22" t="s">
        <v>54</v>
      </c>
      <c r="E22">
        <v>18</v>
      </c>
    </row>
    <row r="23" spans="1:5" x14ac:dyDescent="0.25">
      <c r="A23" t="s">
        <v>48</v>
      </c>
      <c r="B23" t="s">
        <v>18</v>
      </c>
      <c r="C23" t="s">
        <v>55</v>
      </c>
      <c r="E23">
        <v>18</v>
      </c>
    </row>
    <row r="24" spans="1:5" x14ac:dyDescent="0.25">
      <c r="A24" t="s">
        <v>49</v>
      </c>
      <c r="B24" t="s">
        <v>0</v>
      </c>
      <c r="C24" t="s">
        <v>56</v>
      </c>
      <c r="E24">
        <v>18</v>
      </c>
    </row>
    <row r="25" spans="1:5" x14ac:dyDescent="0.25">
      <c r="A25" t="s">
        <v>50</v>
      </c>
      <c r="B25" t="s">
        <v>1</v>
      </c>
      <c r="C25" t="s">
        <v>57</v>
      </c>
      <c r="E25">
        <v>17</v>
      </c>
    </row>
    <row r="26" spans="1:5" x14ac:dyDescent="0.25">
      <c r="A26" t="s">
        <v>49</v>
      </c>
      <c r="B26" t="s">
        <v>2</v>
      </c>
      <c r="C26" t="s">
        <v>58</v>
      </c>
      <c r="E26">
        <v>17</v>
      </c>
    </row>
    <row r="27" spans="1:5" x14ac:dyDescent="0.25">
      <c r="A27" t="s">
        <v>50</v>
      </c>
      <c r="B27" t="s">
        <v>3</v>
      </c>
      <c r="C27" t="s">
        <v>51</v>
      </c>
      <c r="E27">
        <v>20</v>
      </c>
    </row>
    <row r="28" spans="1:5" x14ac:dyDescent="0.25">
      <c r="A28" t="s">
        <v>47</v>
      </c>
      <c r="B28" t="s">
        <v>4</v>
      </c>
      <c r="C28" t="s">
        <v>52</v>
      </c>
      <c r="E28">
        <v>20</v>
      </c>
    </row>
    <row r="29" spans="1:5" x14ac:dyDescent="0.25">
      <c r="A29" t="s">
        <v>48</v>
      </c>
      <c r="B29" t="s">
        <v>5</v>
      </c>
      <c r="C29" t="s">
        <v>54</v>
      </c>
      <c r="E29">
        <v>20</v>
      </c>
    </row>
    <row r="30" spans="1:5" x14ac:dyDescent="0.25">
      <c r="A30" t="s">
        <v>49</v>
      </c>
      <c r="B30" t="s">
        <v>16</v>
      </c>
      <c r="C30" t="s">
        <v>55</v>
      </c>
      <c r="E30">
        <v>18</v>
      </c>
    </row>
    <row r="31" spans="1:5" x14ac:dyDescent="0.25">
      <c r="A31" t="s">
        <v>50</v>
      </c>
      <c r="B31" t="s">
        <v>17</v>
      </c>
      <c r="C31" t="s">
        <v>56</v>
      </c>
      <c r="E31">
        <v>20</v>
      </c>
    </row>
    <row r="32" spans="1:5" x14ac:dyDescent="0.25">
      <c r="A32" t="s">
        <v>47</v>
      </c>
      <c r="B32" t="s">
        <v>18</v>
      </c>
      <c r="C32" t="s">
        <v>57</v>
      </c>
      <c r="E32">
        <v>20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948A5-0194-4C2A-A9F1-4D67F8E58DDD}">
  <dimension ref="A4:E31"/>
  <sheetViews>
    <sheetView workbookViewId="0">
      <selection activeCell="E5" sqref="E5"/>
    </sheetView>
  </sheetViews>
  <sheetFormatPr defaultRowHeight="15" x14ac:dyDescent="0.25"/>
  <sheetData>
    <row r="4" spans="1:5" x14ac:dyDescent="0.25">
      <c r="A4" t="s">
        <v>42</v>
      </c>
      <c r="B4" t="s">
        <v>44</v>
      </c>
      <c r="C4" t="s">
        <v>45</v>
      </c>
      <c r="D4" t="s">
        <v>46</v>
      </c>
    </row>
    <row r="5" spans="1:5" x14ac:dyDescent="0.25">
      <c r="A5" t="s">
        <v>49</v>
      </c>
      <c r="B5" t="s">
        <v>0</v>
      </c>
      <c r="C5" t="s">
        <v>51</v>
      </c>
      <c r="D5">
        <v>17</v>
      </c>
      <c r="E5" t="str">
        <f>IF(D5&lt;=18,"ordina","non ordianre")</f>
        <v>ordina</v>
      </c>
    </row>
    <row r="6" spans="1:5" x14ac:dyDescent="0.25">
      <c r="A6" t="s">
        <v>50</v>
      </c>
      <c r="B6" t="s">
        <v>1</v>
      </c>
      <c r="C6" t="s">
        <v>52</v>
      </c>
      <c r="D6">
        <v>17</v>
      </c>
    </row>
    <row r="7" spans="1:5" x14ac:dyDescent="0.25">
      <c r="A7" t="s">
        <v>47</v>
      </c>
      <c r="B7" t="s">
        <v>2</v>
      </c>
      <c r="C7" t="s">
        <v>53</v>
      </c>
      <c r="D7">
        <v>19</v>
      </c>
    </row>
    <row r="8" spans="1:5" x14ac:dyDescent="0.25">
      <c r="A8" t="s">
        <v>48</v>
      </c>
      <c r="B8" t="s">
        <v>3</v>
      </c>
      <c r="C8" t="s">
        <v>54</v>
      </c>
      <c r="D8">
        <v>18</v>
      </c>
    </row>
    <row r="9" spans="1:5" x14ac:dyDescent="0.25">
      <c r="A9" t="s">
        <v>47</v>
      </c>
      <c r="B9" t="s">
        <v>4</v>
      </c>
      <c r="C9" t="s">
        <v>55</v>
      </c>
      <c r="D9">
        <v>19</v>
      </c>
    </row>
    <row r="10" spans="1:5" x14ac:dyDescent="0.25">
      <c r="A10" t="s">
        <v>48</v>
      </c>
      <c r="B10" t="s">
        <v>5</v>
      </c>
      <c r="C10" t="s">
        <v>56</v>
      </c>
      <c r="D10">
        <v>19</v>
      </c>
    </row>
    <row r="11" spans="1:5" x14ac:dyDescent="0.25">
      <c r="A11" t="s">
        <v>49</v>
      </c>
      <c r="B11" t="s">
        <v>16</v>
      </c>
      <c r="C11" t="s">
        <v>57</v>
      </c>
      <c r="D11">
        <v>20</v>
      </c>
    </row>
    <row r="12" spans="1:5" x14ac:dyDescent="0.25">
      <c r="A12" t="s">
        <v>50</v>
      </c>
      <c r="B12" t="s">
        <v>17</v>
      </c>
      <c r="C12" t="s">
        <v>58</v>
      </c>
      <c r="D12">
        <v>20</v>
      </c>
    </row>
    <row r="13" spans="1:5" x14ac:dyDescent="0.25">
      <c r="A13" t="s">
        <v>47</v>
      </c>
      <c r="B13" t="s">
        <v>18</v>
      </c>
      <c r="C13" t="s">
        <v>51</v>
      </c>
      <c r="D13">
        <v>18</v>
      </c>
    </row>
    <row r="14" spans="1:5" x14ac:dyDescent="0.25">
      <c r="A14" t="s">
        <v>48</v>
      </c>
      <c r="B14" t="s">
        <v>0</v>
      </c>
      <c r="C14" t="s">
        <v>52</v>
      </c>
      <c r="D14">
        <v>17</v>
      </c>
    </row>
    <row r="15" spans="1:5" x14ac:dyDescent="0.25">
      <c r="A15" t="s">
        <v>49</v>
      </c>
      <c r="B15" t="s">
        <v>1</v>
      </c>
      <c r="C15" t="s">
        <v>53</v>
      </c>
      <c r="D15">
        <v>19</v>
      </c>
    </row>
    <row r="16" spans="1:5" x14ac:dyDescent="0.25">
      <c r="A16" t="s">
        <v>50</v>
      </c>
      <c r="B16" t="s">
        <v>2</v>
      </c>
      <c r="C16" t="s">
        <v>54</v>
      </c>
      <c r="D16">
        <v>18</v>
      </c>
    </row>
    <row r="17" spans="1:4" x14ac:dyDescent="0.25">
      <c r="A17" t="s">
        <v>47</v>
      </c>
      <c r="B17" t="s">
        <v>3</v>
      </c>
      <c r="C17" t="s">
        <v>55</v>
      </c>
      <c r="D17">
        <v>18</v>
      </c>
    </row>
    <row r="18" spans="1:4" x14ac:dyDescent="0.25">
      <c r="A18" t="s">
        <v>48</v>
      </c>
      <c r="B18" t="s">
        <v>4</v>
      </c>
      <c r="C18" t="s">
        <v>56</v>
      </c>
      <c r="D18">
        <v>17</v>
      </c>
    </row>
    <row r="19" spans="1:4" x14ac:dyDescent="0.25">
      <c r="A19" t="s">
        <v>49</v>
      </c>
      <c r="B19" t="s">
        <v>5</v>
      </c>
      <c r="C19" t="s">
        <v>57</v>
      </c>
      <c r="D19">
        <v>20</v>
      </c>
    </row>
    <row r="20" spans="1:4" x14ac:dyDescent="0.25">
      <c r="A20" t="s">
        <v>50</v>
      </c>
      <c r="B20" t="s">
        <v>16</v>
      </c>
      <c r="C20" t="s">
        <v>58</v>
      </c>
      <c r="D20">
        <v>20</v>
      </c>
    </row>
    <row r="21" spans="1:4" x14ac:dyDescent="0.25">
      <c r="A21" t="s">
        <v>47</v>
      </c>
      <c r="B21" t="s">
        <v>17</v>
      </c>
      <c r="C21" t="s">
        <v>54</v>
      </c>
      <c r="D21">
        <v>18</v>
      </c>
    </row>
    <row r="22" spans="1:4" x14ac:dyDescent="0.25">
      <c r="A22" t="s">
        <v>48</v>
      </c>
      <c r="B22" t="s">
        <v>18</v>
      </c>
      <c r="C22" t="s">
        <v>55</v>
      </c>
      <c r="D22">
        <v>18</v>
      </c>
    </row>
    <row r="23" spans="1:4" x14ac:dyDescent="0.25">
      <c r="A23" t="s">
        <v>49</v>
      </c>
      <c r="B23" t="s">
        <v>0</v>
      </c>
      <c r="C23" t="s">
        <v>56</v>
      </c>
      <c r="D23">
        <v>18</v>
      </c>
    </row>
    <row r="24" spans="1:4" x14ac:dyDescent="0.25">
      <c r="A24" t="s">
        <v>50</v>
      </c>
      <c r="B24" t="s">
        <v>1</v>
      </c>
      <c r="C24" t="s">
        <v>57</v>
      </c>
      <c r="D24">
        <v>17</v>
      </c>
    </row>
    <row r="25" spans="1:4" x14ac:dyDescent="0.25">
      <c r="A25" t="s">
        <v>49</v>
      </c>
      <c r="B25" t="s">
        <v>2</v>
      </c>
      <c r="C25" t="s">
        <v>58</v>
      </c>
      <c r="D25">
        <v>17</v>
      </c>
    </row>
    <row r="26" spans="1:4" x14ac:dyDescent="0.25">
      <c r="A26" t="s">
        <v>50</v>
      </c>
      <c r="B26" t="s">
        <v>3</v>
      </c>
      <c r="C26" t="s">
        <v>51</v>
      </c>
      <c r="D26">
        <v>20</v>
      </c>
    </row>
    <row r="27" spans="1:4" x14ac:dyDescent="0.25">
      <c r="A27" t="s">
        <v>47</v>
      </c>
      <c r="B27" t="s">
        <v>4</v>
      </c>
      <c r="C27" t="s">
        <v>52</v>
      </c>
      <c r="D27">
        <v>20</v>
      </c>
    </row>
    <row r="28" spans="1:4" x14ac:dyDescent="0.25">
      <c r="A28" t="s">
        <v>48</v>
      </c>
      <c r="B28" t="s">
        <v>5</v>
      </c>
      <c r="C28" t="s">
        <v>54</v>
      </c>
      <c r="D28">
        <v>20</v>
      </c>
    </row>
    <row r="29" spans="1:4" x14ac:dyDescent="0.25">
      <c r="A29" t="s">
        <v>49</v>
      </c>
      <c r="B29" t="s">
        <v>16</v>
      </c>
      <c r="C29" t="s">
        <v>55</v>
      </c>
      <c r="D29">
        <v>18</v>
      </c>
    </row>
    <row r="30" spans="1:4" x14ac:dyDescent="0.25">
      <c r="A30" t="s">
        <v>50</v>
      </c>
      <c r="B30" t="s">
        <v>17</v>
      </c>
      <c r="C30" t="s">
        <v>56</v>
      </c>
      <c r="D30">
        <v>20</v>
      </c>
    </row>
    <row r="31" spans="1:4" x14ac:dyDescent="0.25">
      <c r="A31" t="s">
        <v>47</v>
      </c>
      <c r="B31" t="s">
        <v>18</v>
      </c>
      <c r="C31" t="s">
        <v>57</v>
      </c>
      <c r="D31">
        <v>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B0230-6B91-41E1-867D-5E7CFC6CA416}">
  <dimension ref="A2:C8"/>
  <sheetViews>
    <sheetView workbookViewId="0">
      <selection activeCell="C3" sqref="C3"/>
    </sheetView>
  </sheetViews>
  <sheetFormatPr defaultRowHeight="15" x14ac:dyDescent="0.25"/>
  <sheetData>
    <row r="2" spans="1:3" x14ac:dyDescent="0.25">
      <c r="A2" t="s">
        <v>99</v>
      </c>
      <c r="B2" t="s">
        <v>100</v>
      </c>
      <c r="C2" t="s">
        <v>101</v>
      </c>
    </row>
    <row r="3" spans="1:3" x14ac:dyDescent="0.25">
      <c r="A3">
        <v>45</v>
      </c>
      <c r="B3">
        <v>15</v>
      </c>
      <c r="C3">
        <f>IFERROR(A3/B3,0)</f>
        <v>3</v>
      </c>
    </row>
    <row r="4" spans="1:3" x14ac:dyDescent="0.25">
      <c r="A4">
        <v>46</v>
      </c>
      <c r="B4">
        <v>30</v>
      </c>
    </row>
    <row r="5" spans="1:3" x14ac:dyDescent="0.25">
      <c r="A5">
        <v>47</v>
      </c>
      <c r="B5">
        <v>12</v>
      </c>
    </row>
    <row r="6" spans="1:3" x14ac:dyDescent="0.25">
      <c r="A6">
        <v>48</v>
      </c>
      <c r="B6">
        <v>12</v>
      </c>
    </row>
    <row r="7" spans="1:3" x14ac:dyDescent="0.25">
      <c r="A7">
        <v>49</v>
      </c>
      <c r="B7">
        <v>0</v>
      </c>
    </row>
    <row r="8" spans="1:3" x14ac:dyDescent="0.25">
      <c r="A8">
        <v>50</v>
      </c>
      <c r="B8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E38D5-B8EB-4C96-B38D-7B04CA54D5E8}">
  <dimension ref="A4:N31"/>
  <sheetViews>
    <sheetView zoomScale="120" zoomScaleNormal="120" workbookViewId="0">
      <selection activeCell="N12" sqref="N12"/>
    </sheetView>
  </sheetViews>
  <sheetFormatPr defaultRowHeight="15" x14ac:dyDescent="0.25"/>
  <cols>
    <col min="8" max="9" width="16.85546875" customWidth="1"/>
  </cols>
  <sheetData>
    <row r="4" spans="1:14" x14ac:dyDescent="0.25">
      <c r="B4" t="s">
        <v>44</v>
      </c>
      <c r="C4" t="s">
        <v>45</v>
      </c>
      <c r="D4" t="s">
        <v>46</v>
      </c>
      <c r="G4" t="s">
        <v>60</v>
      </c>
      <c r="H4" t="s">
        <v>45</v>
      </c>
      <c r="I4" t="s">
        <v>44</v>
      </c>
      <c r="J4" t="s">
        <v>61</v>
      </c>
    </row>
    <row r="5" spans="1:14" x14ac:dyDescent="0.25">
      <c r="A5" t="s">
        <v>6</v>
      </c>
      <c r="B5" t="s">
        <v>3</v>
      </c>
      <c r="C5" t="s">
        <v>54</v>
      </c>
      <c r="D5">
        <v>18</v>
      </c>
      <c r="E5">
        <f t="shared" ref="E5:E11" si="0">SUMIF(C5:D31, C5)</f>
        <v>0</v>
      </c>
      <c r="G5" t="s">
        <v>6</v>
      </c>
      <c r="H5" t="s">
        <v>2</v>
      </c>
      <c r="I5" t="s">
        <v>52</v>
      </c>
      <c r="J5">
        <f>SUMIFS(D5:D31,A5:A31,G5,C5:C31,I5,B5:B31,H5)</f>
        <v>0</v>
      </c>
      <c r="N5" t="s">
        <v>0</v>
      </c>
    </row>
    <row r="6" spans="1:14" x14ac:dyDescent="0.25">
      <c r="A6" t="s">
        <v>7</v>
      </c>
      <c r="B6" t="s">
        <v>2</v>
      </c>
      <c r="C6" t="s">
        <v>54</v>
      </c>
      <c r="D6">
        <v>18</v>
      </c>
      <c r="E6">
        <f t="shared" si="0"/>
        <v>0</v>
      </c>
      <c r="N6" t="s">
        <v>1</v>
      </c>
    </row>
    <row r="7" spans="1:14" x14ac:dyDescent="0.25">
      <c r="A7" t="s">
        <v>7</v>
      </c>
      <c r="B7" t="s">
        <v>17</v>
      </c>
      <c r="C7" t="s">
        <v>54</v>
      </c>
      <c r="D7">
        <v>18</v>
      </c>
      <c r="E7">
        <f t="shared" si="0"/>
        <v>0</v>
      </c>
      <c r="N7" t="s">
        <v>2</v>
      </c>
    </row>
    <row r="8" spans="1:14" x14ac:dyDescent="0.25">
      <c r="A8" t="s">
        <v>8</v>
      </c>
      <c r="B8" t="s">
        <v>5</v>
      </c>
      <c r="C8" t="s">
        <v>54</v>
      </c>
      <c r="D8">
        <v>20</v>
      </c>
      <c r="E8">
        <f t="shared" si="0"/>
        <v>0</v>
      </c>
      <c r="N8" t="s">
        <v>3</v>
      </c>
    </row>
    <row r="9" spans="1:14" x14ac:dyDescent="0.25">
      <c r="A9" t="s">
        <v>7</v>
      </c>
      <c r="B9" t="s">
        <v>17</v>
      </c>
      <c r="C9" t="s">
        <v>58</v>
      </c>
      <c r="D9">
        <v>20</v>
      </c>
      <c r="E9">
        <f t="shared" si="0"/>
        <v>0</v>
      </c>
      <c r="N9" t="s">
        <v>4</v>
      </c>
    </row>
    <row r="10" spans="1:14" x14ac:dyDescent="0.25">
      <c r="A10" t="s">
        <v>7</v>
      </c>
      <c r="B10" t="s">
        <v>16</v>
      </c>
      <c r="C10" t="s">
        <v>58</v>
      </c>
      <c r="D10">
        <v>20</v>
      </c>
      <c r="E10">
        <f t="shared" si="0"/>
        <v>0</v>
      </c>
      <c r="H10" t="s">
        <v>62</v>
      </c>
      <c r="N10" t="s">
        <v>5</v>
      </c>
    </row>
    <row r="11" spans="1:14" x14ac:dyDescent="0.25">
      <c r="A11" t="s">
        <v>8</v>
      </c>
      <c r="B11" t="s">
        <v>2</v>
      </c>
      <c r="C11" t="s">
        <v>58</v>
      </c>
      <c r="D11">
        <v>17</v>
      </c>
      <c r="E11">
        <f t="shared" si="0"/>
        <v>0</v>
      </c>
      <c r="N11" t="s">
        <v>16</v>
      </c>
    </row>
    <row r="12" spans="1:14" x14ac:dyDescent="0.25">
      <c r="A12" t="s">
        <v>6</v>
      </c>
      <c r="B12" t="s">
        <v>0</v>
      </c>
      <c r="C12" t="s">
        <v>51</v>
      </c>
      <c r="D12">
        <v>17</v>
      </c>
      <c r="E12">
        <f ca="1">SUMIF(C12:D38, C12,D12:D38)</f>
        <v>55</v>
      </c>
      <c r="N12" t="s">
        <v>17</v>
      </c>
    </row>
    <row r="13" spans="1:14" x14ac:dyDescent="0.25">
      <c r="A13" t="s">
        <v>7</v>
      </c>
      <c r="B13" t="s">
        <v>18</v>
      </c>
      <c r="C13" t="s">
        <v>51</v>
      </c>
      <c r="D13">
        <v>18</v>
      </c>
      <c r="E13">
        <f t="shared" ref="E13:E31" si="1">SUMIF(C13:D39, C13)</f>
        <v>0</v>
      </c>
      <c r="N13" t="s">
        <v>18</v>
      </c>
    </row>
    <row r="14" spans="1:14" x14ac:dyDescent="0.25">
      <c r="A14" t="s">
        <v>8</v>
      </c>
      <c r="B14" t="s">
        <v>3</v>
      </c>
      <c r="C14" t="s">
        <v>51</v>
      </c>
      <c r="D14">
        <v>20</v>
      </c>
      <c r="E14">
        <f t="shared" si="1"/>
        <v>0</v>
      </c>
    </row>
    <row r="15" spans="1:14" x14ac:dyDescent="0.25">
      <c r="A15" t="s">
        <v>6</v>
      </c>
      <c r="B15" t="s">
        <v>2</v>
      </c>
      <c r="C15" t="s">
        <v>53</v>
      </c>
      <c r="D15">
        <v>19</v>
      </c>
      <c r="E15">
        <f t="shared" si="1"/>
        <v>0</v>
      </c>
    </row>
    <row r="16" spans="1:14" x14ac:dyDescent="0.25">
      <c r="A16" t="s">
        <v>7</v>
      </c>
      <c r="B16" t="s">
        <v>1</v>
      </c>
      <c r="C16" t="s">
        <v>53</v>
      </c>
      <c r="D16">
        <v>19</v>
      </c>
      <c r="E16">
        <f t="shared" si="1"/>
        <v>0</v>
      </c>
    </row>
    <row r="17" spans="1:5" x14ac:dyDescent="0.25">
      <c r="A17" t="s">
        <v>6</v>
      </c>
      <c r="B17" t="s">
        <v>4</v>
      </c>
      <c r="C17" t="s">
        <v>55</v>
      </c>
      <c r="D17">
        <v>19</v>
      </c>
      <c r="E17">
        <f t="shared" si="1"/>
        <v>0</v>
      </c>
    </row>
    <row r="18" spans="1:5" x14ac:dyDescent="0.25">
      <c r="A18" t="s">
        <v>7</v>
      </c>
      <c r="B18" t="s">
        <v>3</v>
      </c>
      <c r="C18" t="s">
        <v>55</v>
      </c>
      <c r="D18">
        <v>18</v>
      </c>
      <c r="E18">
        <f t="shared" si="1"/>
        <v>0</v>
      </c>
    </row>
    <row r="19" spans="1:5" x14ac:dyDescent="0.25">
      <c r="A19" t="s">
        <v>8</v>
      </c>
      <c r="B19" t="s">
        <v>18</v>
      </c>
      <c r="C19" t="s">
        <v>55</v>
      </c>
      <c r="D19">
        <v>18</v>
      </c>
      <c r="E19">
        <f t="shared" si="1"/>
        <v>0</v>
      </c>
    </row>
    <row r="20" spans="1:5" x14ac:dyDescent="0.25">
      <c r="A20" t="s">
        <v>8</v>
      </c>
      <c r="B20" t="s">
        <v>16</v>
      </c>
      <c r="C20" t="s">
        <v>55</v>
      </c>
      <c r="D20">
        <v>18</v>
      </c>
      <c r="E20">
        <f t="shared" si="1"/>
        <v>0</v>
      </c>
    </row>
    <row r="21" spans="1:5" ht="17.25" customHeight="1" x14ac:dyDescent="0.25">
      <c r="A21" t="s">
        <v>7</v>
      </c>
      <c r="B21" t="s">
        <v>16</v>
      </c>
      <c r="C21" t="s">
        <v>57</v>
      </c>
      <c r="D21">
        <v>20</v>
      </c>
      <c r="E21">
        <f t="shared" si="1"/>
        <v>0</v>
      </c>
    </row>
    <row r="22" spans="1:5" x14ac:dyDescent="0.25">
      <c r="A22" t="s">
        <v>7</v>
      </c>
      <c r="B22" t="s">
        <v>5</v>
      </c>
      <c r="C22" t="s">
        <v>57</v>
      </c>
      <c r="D22">
        <v>20</v>
      </c>
      <c r="E22">
        <f t="shared" si="1"/>
        <v>0</v>
      </c>
    </row>
    <row r="23" spans="1:5" x14ac:dyDescent="0.25">
      <c r="A23" t="s">
        <v>8</v>
      </c>
      <c r="B23" t="s">
        <v>1</v>
      </c>
      <c r="C23" t="s">
        <v>57</v>
      </c>
      <c r="D23">
        <v>17</v>
      </c>
      <c r="E23">
        <f t="shared" si="1"/>
        <v>0</v>
      </c>
    </row>
    <row r="24" spans="1:5" x14ac:dyDescent="0.25">
      <c r="A24" t="s">
        <v>8</v>
      </c>
      <c r="B24" t="s">
        <v>18</v>
      </c>
      <c r="C24" t="s">
        <v>57</v>
      </c>
      <c r="D24">
        <v>20</v>
      </c>
      <c r="E24">
        <f t="shared" si="1"/>
        <v>0</v>
      </c>
    </row>
    <row r="25" spans="1:5" x14ac:dyDescent="0.25">
      <c r="A25" t="s">
        <v>6</v>
      </c>
      <c r="B25" t="s">
        <v>1</v>
      </c>
      <c r="C25" t="s">
        <v>52</v>
      </c>
      <c r="D25">
        <v>17</v>
      </c>
      <c r="E25">
        <f t="shared" si="1"/>
        <v>0</v>
      </c>
    </row>
    <row r="26" spans="1:5" x14ac:dyDescent="0.25">
      <c r="A26" t="s">
        <v>7</v>
      </c>
      <c r="B26" t="s">
        <v>0</v>
      </c>
      <c r="C26" t="s">
        <v>52</v>
      </c>
      <c r="D26">
        <v>17</v>
      </c>
      <c r="E26">
        <f t="shared" si="1"/>
        <v>0</v>
      </c>
    </row>
    <row r="27" spans="1:5" x14ac:dyDescent="0.25">
      <c r="A27" t="s">
        <v>8</v>
      </c>
      <c r="B27" t="s">
        <v>4</v>
      </c>
      <c r="C27" t="s">
        <v>52</v>
      </c>
      <c r="D27">
        <v>20</v>
      </c>
      <c r="E27">
        <f t="shared" si="1"/>
        <v>0</v>
      </c>
    </row>
    <row r="28" spans="1:5" x14ac:dyDescent="0.25">
      <c r="A28" t="s">
        <v>6</v>
      </c>
      <c r="B28" t="s">
        <v>5</v>
      </c>
      <c r="C28" t="s">
        <v>56</v>
      </c>
      <c r="D28">
        <v>19</v>
      </c>
      <c r="E28">
        <f t="shared" si="1"/>
        <v>0</v>
      </c>
    </row>
    <row r="29" spans="1:5" x14ac:dyDescent="0.25">
      <c r="A29" t="s">
        <v>7</v>
      </c>
      <c r="B29" t="s">
        <v>4</v>
      </c>
      <c r="C29" t="s">
        <v>56</v>
      </c>
      <c r="D29">
        <v>17</v>
      </c>
      <c r="E29">
        <f t="shared" si="1"/>
        <v>0</v>
      </c>
    </row>
    <row r="30" spans="1:5" x14ac:dyDescent="0.25">
      <c r="A30" t="s">
        <v>8</v>
      </c>
      <c r="B30" t="s">
        <v>0</v>
      </c>
      <c r="C30" t="s">
        <v>56</v>
      </c>
      <c r="D30">
        <v>18</v>
      </c>
      <c r="E30">
        <f t="shared" si="1"/>
        <v>0</v>
      </c>
    </row>
    <row r="31" spans="1:5" x14ac:dyDescent="0.25">
      <c r="A31" t="s">
        <v>8</v>
      </c>
      <c r="B31" t="s">
        <v>17</v>
      </c>
      <c r="C31" t="s">
        <v>56</v>
      </c>
      <c r="D31">
        <v>20</v>
      </c>
      <c r="E31">
        <f t="shared" si="1"/>
        <v>0</v>
      </c>
    </row>
  </sheetData>
  <sortState xmlns:xlrd2="http://schemas.microsoft.com/office/spreadsheetml/2017/richdata2" ref="A5:E31">
    <sortCondition ref="C5:C31"/>
  </sortState>
  <phoneticPr fontId="1" type="noConversion"/>
  <dataValidations count="1">
    <dataValidation type="list" allowBlank="1" showInputMessage="1" showErrorMessage="1" sqref="H5" xr:uid="{FC1B858F-862C-4673-A4C1-A5A687F56F63}">
      <formula1>$N$5:$N$13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2D63B-0C9A-4F22-8573-FE0DAAAA4A80}">
  <dimension ref="A2:E29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t="s">
        <v>45</v>
      </c>
      <c r="E2" t="str" cm="1">
        <f t="array" ref="E2:E9">_xlfn.UNIQUE(A3:A29)</f>
        <v>Banana</v>
      </c>
    </row>
    <row r="3" spans="1:5" x14ac:dyDescent="0.25">
      <c r="A3" t="s">
        <v>51</v>
      </c>
      <c r="E3" t="str">
        <v>Cipolla</v>
      </c>
    </row>
    <row r="4" spans="1:5" x14ac:dyDescent="0.25">
      <c r="A4" t="s">
        <v>52</v>
      </c>
      <c r="E4" t="str">
        <v>Carota</v>
      </c>
    </row>
    <row r="5" spans="1:5" x14ac:dyDescent="0.25">
      <c r="A5" t="s">
        <v>53</v>
      </c>
      <c r="E5" t="str">
        <v>Arance</v>
      </c>
    </row>
    <row r="6" spans="1:5" x14ac:dyDescent="0.25">
      <c r="A6" t="s">
        <v>54</v>
      </c>
      <c r="E6" t="str">
        <v>Carote</v>
      </c>
    </row>
    <row r="7" spans="1:5" x14ac:dyDescent="0.25">
      <c r="A7" t="s">
        <v>55</v>
      </c>
      <c r="E7" t="str">
        <v>Limone</v>
      </c>
    </row>
    <row r="8" spans="1:5" x14ac:dyDescent="0.25">
      <c r="A8" t="s">
        <v>56</v>
      </c>
      <c r="E8" t="str">
        <v>Cicoria</v>
      </c>
    </row>
    <row r="9" spans="1:5" x14ac:dyDescent="0.25">
      <c r="A9" t="s">
        <v>57</v>
      </c>
      <c r="E9" t="str">
        <v>Avocado</v>
      </c>
    </row>
    <row r="10" spans="1:5" x14ac:dyDescent="0.25">
      <c r="A10" t="s">
        <v>58</v>
      </c>
    </row>
    <row r="11" spans="1:5" x14ac:dyDescent="0.25">
      <c r="A11" t="s">
        <v>51</v>
      </c>
    </row>
    <row r="12" spans="1:5" x14ac:dyDescent="0.25">
      <c r="A12" t="s">
        <v>52</v>
      </c>
    </row>
    <row r="13" spans="1:5" x14ac:dyDescent="0.25">
      <c r="A13" t="s">
        <v>53</v>
      </c>
    </row>
    <row r="14" spans="1:5" x14ac:dyDescent="0.25">
      <c r="A14" t="s">
        <v>54</v>
      </c>
    </row>
    <row r="15" spans="1:5" x14ac:dyDescent="0.25">
      <c r="A15" t="s">
        <v>55</v>
      </c>
    </row>
    <row r="16" spans="1:5" x14ac:dyDescent="0.25">
      <c r="A16" t="s">
        <v>56</v>
      </c>
    </row>
    <row r="17" spans="1:1" x14ac:dyDescent="0.25">
      <c r="A17" t="s">
        <v>57</v>
      </c>
    </row>
    <row r="18" spans="1:1" x14ac:dyDescent="0.25">
      <c r="A18" t="s">
        <v>58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51</v>
      </c>
    </row>
    <row r="25" spans="1:1" x14ac:dyDescent="0.25">
      <c r="A25" t="s">
        <v>52</v>
      </c>
    </row>
    <row r="26" spans="1:1" x14ac:dyDescent="0.25">
      <c r="A26" t="s">
        <v>54</v>
      </c>
    </row>
    <row r="27" spans="1:1" x14ac:dyDescent="0.25">
      <c r="A27" t="s">
        <v>55</v>
      </c>
    </row>
    <row r="28" spans="1:1" x14ac:dyDescent="0.25">
      <c r="A28" t="s">
        <v>56</v>
      </c>
    </row>
    <row r="29" spans="1:1" x14ac:dyDescent="0.25">
      <c r="A29" t="s">
        <v>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2A7CF-7742-4F22-8F37-46890CC9DFF2}">
  <dimension ref="A3:B4"/>
  <sheetViews>
    <sheetView workbookViewId="0">
      <selection activeCell="B4" sqref="B4"/>
    </sheetView>
  </sheetViews>
  <sheetFormatPr defaultRowHeight="15" x14ac:dyDescent="0.25"/>
  <sheetData>
    <row r="3" spans="1:2" x14ac:dyDescent="0.25">
      <c r="A3" t="s">
        <v>63</v>
      </c>
      <c r="B3" t="s">
        <v>64</v>
      </c>
    </row>
    <row r="4" spans="1:2" x14ac:dyDescent="0.25">
      <c r="A4">
        <v>100</v>
      </c>
      <c r="B4">
        <f>CONVERT(A4,"day","mn")</f>
        <v>144000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0C2C1-44E4-46A5-AFF6-00A50427A5E8}">
  <dimension ref="A1:I25"/>
  <sheetViews>
    <sheetView tabSelected="1" workbookViewId="0">
      <selection activeCell="F21" sqref="F21"/>
    </sheetView>
  </sheetViews>
  <sheetFormatPr defaultRowHeight="15" x14ac:dyDescent="0.25"/>
  <cols>
    <col min="1" max="1" width="18.28515625" bestFit="1" customWidth="1"/>
    <col min="2" max="2" width="22.85546875" bestFit="1" customWidth="1"/>
    <col min="3" max="3" width="16" bestFit="1" customWidth="1"/>
    <col min="7" max="7" width="22.42578125" bestFit="1" customWidth="1"/>
    <col min="8" max="8" width="16.28515625" bestFit="1" customWidth="1"/>
    <col min="9" max="9" width="16" bestFit="1" customWidth="1"/>
  </cols>
  <sheetData>
    <row r="1" spans="1:9" x14ac:dyDescent="0.25">
      <c r="A1" s="2" t="s">
        <v>42</v>
      </c>
      <c r="B1" t="s">
        <v>124</v>
      </c>
    </row>
    <row r="3" spans="1:9" x14ac:dyDescent="0.25">
      <c r="A3" s="2" t="s">
        <v>65</v>
      </c>
      <c r="B3" t="s">
        <v>69</v>
      </c>
      <c r="C3" t="s">
        <v>123</v>
      </c>
      <c r="G3" s="2" t="s">
        <v>125</v>
      </c>
      <c r="H3" t="s">
        <v>69</v>
      </c>
      <c r="I3" t="s">
        <v>123</v>
      </c>
    </row>
    <row r="4" spans="1:9" x14ac:dyDescent="0.25">
      <c r="A4" s="3" t="s">
        <v>2</v>
      </c>
      <c r="B4">
        <v>646</v>
      </c>
      <c r="C4">
        <v>54</v>
      </c>
      <c r="G4" s="3" t="s">
        <v>118</v>
      </c>
    </row>
    <row r="5" spans="1:9" x14ac:dyDescent="0.25">
      <c r="A5" s="3" t="s">
        <v>16</v>
      </c>
      <c r="B5">
        <v>753</v>
      </c>
      <c r="C5">
        <v>58</v>
      </c>
      <c r="G5" s="3" t="s">
        <v>126</v>
      </c>
      <c r="H5">
        <v>1403</v>
      </c>
      <c r="I5">
        <v>129</v>
      </c>
    </row>
    <row r="6" spans="1:9" x14ac:dyDescent="0.25">
      <c r="A6" s="3" t="s">
        <v>18</v>
      </c>
      <c r="B6">
        <v>1980</v>
      </c>
      <c r="C6">
        <v>216</v>
      </c>
      <c r="G6" s="3" t="s">
        <v>127</v>
      </c>
      <c r="H6">
        <v>725</v>
      </c>
      <c r="I6">
        <v>55</v>
      </c>
    </row>
    <row r="7" spans="1:9" x14ac:dyDescent="0.25">
      <c r="A7" s="3" t="s">
        <v>4</v>
      </c>
      <c r="B7">
        <v>544</v>
      </c>
      <c r="C7">
        <v>56</v>
      </c>
      <c r="G7" s="3" t="s">
        <v>128</v>
      </c>
      <c r="H7">
        <v>1210</v>
      </c>
      <c r="I7">
        <v>92</v>
      </c>
    </row>
    <row r="8" spans="1:9" x14ac:dyDescent="0.25">
      <c r="A8" s="3" t="s">
        <v>0</v>
      </c>
      <c r="B8">
        <v>494</v>
      </c>
      <c r="C8">
        <v>52</v>
      </c>
      <c r="G8" s="3" t="s">
        <v>129</v>
      </c>
      <c r="H8">
        <v>1182</v>
      </c>
      <c r="I8">
        <v>108</v>
      </c>
    </row>
    <row r="9" spans="1:9" x14ac:dyDescent="0.25">
      <c r="A9" s="3" t="s">
        <v>5</v>
      </c>
      <c r="B9">
        <v>601</v>
      </c>
      <c r="C9">
        <v>59</v>
      </c>
      <c r="G9" s="3" t="s">
        <v>130</v>
      </c>
      <c r="H9">
        <v>220</v>
      </c>
      <c r="I9">
        <v>20</v>
      </c>
    </row>
    <row r="10" spans="1:9" x14ac:dyDescent="0.25">
      <c r="A10" s="3" t="s">
        <v>17</v>
      </c>
      <c r="B10">
        <v>755</v>
      </c>
      <c r="C10">
        <v>58</v>
      </c>
      <c r="G10" s="3" t="s">
        <v>131</v>
      </c>
      <c r="H10">
        <v>930</v>
      </c>
      <c r="I10">
        <v>78</v>
      </c>
    </row>
    <row r="11" spans="1:9" x14ac:dyDescent="0.25">
      <c r="A11" s="3" t="s">
        <v>3</v>
      </c>
      <c r="B11">
        <v>741</v>
      </c>
      <c r="C11">
        <v>56</v>
      </c>
      <c r="G11" s="3" t="s">
        <v>132</v>
      </c>
      <c r="H11">
        <v>1530</v>
      </c>
      <c r="I11">
        <v>180</v>
      </c>
    </row>
    <row r="12" spans="1:9" x14ac:dyDescent="0.25">
      <c r="A12" s="3" t="s">
        <v>1</v>
      </c>
      <c r="B12">
        <v>686</v>
      </c>
      <c r="C12">
        <v>53</v>
      </c>
      <c r="G12" s="3" t="s">
        <v>66</v>
      </c>
      <c r="H12">
        <v>7200</v>
      </c>
      <c r="I12">
        <v>662</v>
      </c>
    </row>
    <row r="13" spans="1:9" x14ac:dyDescent="0.25">
      <c r="A13" s="3" t="s">
        <v>118</v>
      </c>
    </row>
    <row r="14" spans="1:9" x14ac:dyDescent="0.25">
      <c r="A14" s="3" t="s">
        <v>66</v>
      </c>
      <c r="B14">
        <v>7200</v>
      </c>
      <c r="C14">
        <v>662</v>
      </c>
    </row>
    <row r="20" spans="1:6" x14ac:dyDescent="0.25">
      <c r="A20" s="2" t="s">
        <v>65</v>
      </c>
      <c r="B20" t="s">
        <v>133</v>
      </c>
    </row>
    <row r="21" spans="1:6" x14ac:dyDescent="0.25">
      <c r="A21" s="3" t="s">
        <v>48</v>
      </c>
      <c r="B21">
        <v>6</v>
      </c>
      <c r="D21">
        <v>1001</v>
      </c>
      <c r="E21">
        <v>22</v>
      </c>
      <c r="F21" cm="1">
        <f t="array" ref="F21">_xlfn.LAMBDA(_xlpm.prezzo,_xlpm.iva,SQRT(_xlpm.prezzo*_xlpm.iva/100+_xlpm.prezzo))(D21,E21)</f>
        <v>34.945958278461902</v>
      </c>
    </row>
    <row r="22" spans="1:6" x14ac:dyDescent="0.25">
      <c r="A22" s="3" t="s">
        <v>47</v>
      </c>
      <c r="B22">
        <v>15</v>
      </c>
    </row>
    <row r="23" spans="1:6" x14ac:dyDescent="0.25">
      <c r="A23" s="3" t="s">
        <v>50</v>
      </c>
      <c r="B23">
        <v>7</v>
      </c>
    </row>
    <row r="24" spans="1:6" x14ac:dyDescent="0.25">
      <c r="A24" s="3" t="s">
        <v>49</v>
      </c>
      <c r="B24">
        <v>7</v>
      </c>
    </row>
    <row r="25" spans="1:6" x14ac:dyDescent="0.25">
      <c r="A25" s="3" t="s">
        <v>66</v>
      </c>
      <c r="B25">
        <v>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8F06C-1169-4623-881C-46A4E943F6AC}">
  <dimension ref="A1:F36"/>
  <sheetViews>
    <sheetView workbookViewId="0">
      <selection activeCell="F36" sqref="A1:F36"/>
    </sheetView>
  </sheetViews>
  <sheetFormatPr defaultRowHeight="15" x14ac:dyDescent="0.25"/>
  <cols>
    <col min="3" max="3" width="16.7109375" customWidth="1"/>
    <col min="5" max="5" width="10.7109375" bestFit="1" customWidth="1"/>
    <col min="12" max="12" width="22.85546875" bestFit="1" customWidth="1"/>
    <col min="13" max="13" width="18.28515625" bestFit="1" customWidth="1"/>
    <col min="14" max="14" width="16.28515625" bestFit="1" customWidth="1"/>
    <col min="15" max="15" width="22.85546875" bestFit="1" customWidth="1"/>
    <col min="16" max="35" width="4" bestFit="1" customWidth="1"/>
    <col min="36" max="36" width="18.28515625" bestFit="1" customWidth="1"/>
  </cols>
  <sheetData>
    <row r="1" spans="1:6" x14ac:dyDescent="0.25">
      <c r="A1" t="s">
        <v>42</v>
      </c>
      <c r="B1" t="s">
        <v>44</v>
      </c>
      <c r="C1" t="s">
        <v>45</v>
      </c>
      <c r="D1" t="s">
        <v>46</v>
      </c>
      <c r="E1" t="s">
        <v>67</v>
      </c>
      <c r="F1" t="s">
        <v>68</v>
      </c>
    </row>
    <row r="2" spans="1:6" x14ac:dyDescent="0.25">
      <c r="A2" t="s">
        <v>49</v>
      </c>
      <c r="B2" t="s">
        <v>0</v>
      </c>
      <c r="C2" t="s">
        <v>51</v>
      </c>
      <c r="D2">
        <v>17</v>
      </c>
      <c r="E2" s="4">
        <v>44547</v>
      </c>
      <c r="F2">
        <v>125</v>
      </c>
    </row>
    <row r="3" spans="1:6" x14ac:dyDescent="0.25">
      <c r="A3" t="s">
        <v>50</v>
      </c>
      <c r="B3" t="s">
        <v>1</v>
      </c>
      <c r="C3" t="s">
        <v>52</v>
      </c>
      <c r="D3">
        <v>17</v>
      </c>
      <c r="E3" s="4">
        <v>44548</v>
      </c>
      <c r="F3">
        <v>250</v>
      </c>
    </row>
    <row r="4" spans="1:6" x14ac:dyDescent="0.25">
      <c r="A4" t="s">
        <v>47</v>
      </c>
      <c r="B4" t="s">
        <v>2</v>
      </c>
      <c r="C4" t="s">
        <v>53</v>
      </c>
      <c r="D4">
        <v>19</v>
      </c>
      <c r="E4" s="4">
        <v>44549</v>
      </c>
      <c r="F4">
        <v>217</v>
      </c>
    </row>
    <row r="5" spans="1:6" x14ac:dyDescent="0.25">
      <c r="A5" t="s">
        <v>48</v>
      </c>
      <c r="B5" t="s">
        <v>3</v>
      </c>
      <c r="C5" t="s">
        <v>54</v>
      </c>
      <c r="D5">
        <v>18</v>
      </c>
      <c r="E5" s="4">
        <v>44550</v>
      </c>
      <c r="F5">
        <v>263</v>
      </c>
    </row>
    <row r="6" spans="1:6" x14ac:dyDescent="0.25">
      <c r="A6" t="s">
        <v>47</v>
      </c>
      <c r="B6" t="s">
        <v>4</v>
      </c>
      <c r="C6" t="s">
        <v>55</v>
      </c>
      <c r="D6">
        <v>19</v>
      </c>
      <c r="E6" s="4">
        <v>44551</v>
      </c>
      <c r="F6">
        <v>178</v>
      </c>
    </row>
    <row r="7" spans="1:6" x14ac:dyDescent="0.25">
      <c r="A7" t="s">
        <v>48</v>
      </c>
      <c r="B7" t="s">
        <v>5</v>
      </c>
      <c r="C7" t="s">
        <v>56</v>
      </c>
      <c r="D7">
        <v>19</v>
      </c>
      <c r="E7" s="4">
        <v>44552</v>
      </c>
      <c r="F7">
        <v>125</v>
      </c>
    </row>
    <row r="8" spans="1:6" x14ac:dyDescent="0.25">
      <c r="A8" t="s">
        <v>49</v>
      </c>
      <c r="B8" t="s">
        <v>16</v>
      </c>
      <c r="C8" t="s">
        <v>57</v>
      </c>
      <c r="D8">
        <v>20</v>
      </c>
      <c r="E8" s="4">
        <v>44553</v>
      </c>
      <c r="F8">
        <v>245</v>
      </c>
    </row>
    <row r="9" spans="1:6" x14ac:dyDescent="0.25">
      <c r="A9" t="s">
        <v>50</v>
      </c>
      <c r="B9" t="s">
        <v>17</v>
      </c>
      <c r="C9" t="s">
        <v>58</v>
      </c>
      <c r="D9">
        <v>20</v>
      </c>
      <c r="E9" s="4">
        <v>44554</v>
      </c>
      <c r="F9">
        <v>295</v>
      </c>
    </row>
    <row r="10" spans="1:6" x14ac:dyDescent="0.25">
      <c r="A10" t="s">
        <v>47</v>
      </c>
      <c r="B10" t="s">
        <v>18</v>
      </c>
      <c r="C10" t="s">
        <v>51</v>
      </c>
      <c r="D10">
        <v>18</v>
      </c>
      <c r="E10" s="4">
        <v>44555</v>
      </c>
      <c r="F10">
        <v>192</v>
      </c>
    </row>
    <row r="11" spans="1:6" x14ac:dyDescent="0.25">
      <c r="A11" t="s">
        <v>48</v>
      </c>
      <c r="B11" t="s">
        <v>0</v>
      </c>
      <c r="C11" t="s">
        <v>52</v>
      </c>
      <c r="D11">
        <v>17</v>
      </c>
      <c r="E11" s="4">
        <v>44556</v>
      </c>
      <c r="F11">
        <v>238</v>
      </c>
    </row>
    <row r="12" spans="1:6" x14ac:dyDescent="0.25">
      <c r="A12" t="s">
        <v>49</v>
      </c>
      <c r="B12" t="s">
        <v>1</v>
      </c>
      <c r="C12" t="s">
        <v>53</v>
      </c>
      <c r="D12">
        <v>19</v>
      </c>
      <c r="E12" s="4">
        <v>44576</v>
      </c>
      <c r="F12">
        <v>238</v>
      </c>
    </row>
    <row r="13" spans="1:6" x14ac:dyDescent="0.25">
      <c r="A13" t="s">
        <v>50</v>
      </c>
      <c r="B13" t="s">
        <v>2</v>
      </c>
      <c r="C13" t="s">
        <v>54</v>
      </c>
      <c r="D13">
        <v>18</v>
      </c>
      <c r="E13" s="4">
        <v>44577</v>
      </c>
      <c r="F13">
        <v>256</v>
      </c>
    </row>
    <row r="14" spans="1:6" x14ac:dyDescent="0.25">
      <c r="A14" t="s">
        <v>47</v>
      </c>
      <c r="B14" t="s">
        <v>3</v>
      </c>
      <c r="C14" t="s">
        <v>55</v>
      </c>
      <c r="D14">
        <v>18</v>
      </c>
      <c r="E14" s="4">
        <v>44578</v>
      </c>
      <c r="F14">
        <v>258</v>
      </c>
    </row>
    <row r="15" spans="1:6" x14ac:dyDescent="0.25">
      <c r="A15" t="s">
        <v>48</v>
      </c>
      <c r="B15" t="s">
        <v>4</v>
      </c>
      <c r="C15" t="s">
        <v>56</v>
      </c>
      <c r="D15">
        <v>17</v>
      </c>
      <c r="E15" s="4">
        <v>44579</v>
      </c>
      <c r="F15">
        <v>185</v>
      </c>
    </row>
    <row r="16" spans="1:6" x14ac:dyDescent="0.25">
      <c r="A16" t="s">
        <v>49</v>
      </c>
      <c r="B16" t="s">
        <v>5</v>
      </c>
      <c r="C16" t="s">
        <v>57</v>
      </c>
      <c r="D16">
        <v>20</v>
      </c>
      <c r="E16" s="4">
        <v>44580</v>
      </c>
      <c r="F16">
        <v>273</v>
      </c>
    </row>
    <row r="17" spans="1:6" x14ac:dyDescent="0.25">
      <c r="A17" t="s">
        <v>50</v>
      </c>
      <c r="B17" t="s">
        <v>16</v>
      </c>
      <c r="C17" t="s">
        <v>58</v>
      </c>
      <c r="D17">
        <v>20</v>
      </c>
      <c r="E17" s="4">
        <v>44639</v>
      </c>
      <c r="F17">
        <v>258</v>
      </c>
    </row>
    <row r="18" spans="1:6" x14ac:dyDescent="0.25">
      <c r="A18" t="s">
        <v>47</v>
      </c>
      <c r="B18" t="s">
        <v>17</v>
      </c>
      <c r="C18" t="s">
        <v>54</v>
      </c>
      <c r="D18">
        <v>18</v>
      </c>
      <c r="E18" s="4">
        <v>44640</v>
      </c>
      <c r="F18">
        <v>164</v>
      </c>
    </row>
    <row r="19" spans="1:6" x14ac:dyDescent="0.25">
      <c r="A19" t="s">
        <v>48</v>
      </c>
      <c r="B19" t="s">
        <v>18</v>
      </c>
      <c r="C19" t="s">
        <v>55</v>
      </c>
      <c r="D19">
        <v>18</v>
      </c>
      <c r="E19" s="4">
        <v>44641</v>
      </c>
      <c r="F19">
        <v>258</v>
      </c>
    </row>
    <row r="20" spans="1:6" x14ac:dyDescent="0.25">
      <c r="A20" t="s">
        <v>49</v>
      </c>
      <c r="B20" t="s">
        <v>0</v>
      </c>
      <c r="C20" t="s">
        <v>56</v>
      </c>
      <c r="D20">
        <v>18</v>
      </c>
      <c r="E20" s="4">
        <v>44642</v>
      </c>
      <c r="F20">
        <v>131</v>
      </c>
    </row>
    <row r="21" spans="1:6" x14ac:dyDescent="0.25">
      <c r="A21" t="s">
        <v>50</v>
      </c>
      <c r="B21" t="s">
        <v>1</v>
      </c>
      <c r="C21" t="s">
        <v>57</v>
      </c>
      <c r="D21">
        <v>17</v>
      </c>
      <c r="E21" s="4">
        <v>44643</v>
      </c>
      <c r="F21">
        <v>198</v>
      </c>
    </row>
    <row r="22" spans="1:6" x14ac:dyDescent="0.25">
      <c r="A22" t="s">
        <v>49</v>
      </c>
      <c r="B22" t="s">
        <v>2</v>
      </c>
      <c r="C22" t="s">
        <v>58</v>
      </c>
      <c r="D22">
        <v>17</v>
      </c>
      <c r="E22" s="4">
        <v>44644</v>
      </c>
      <c r="F22">
        <v>173</v>
      </c>
    </row>
    <row r="23" spans="1:6" x14ac:dyDescent="0.25">
      <c r="A23" t="s">
        <v>50</v>
      </c>
      <c r="B23" t="s">
        <v>3</v>
      </c>
      <c r="C23" t="s">
        <v>51</v>
      </c>
      <c r="D23">
        <v>20</v>
      </c>
      <c r="E23" s="4">
        <v>44645</v>
      </c>
      <c r="F23">
        <v>220</v>
      </c>
    </row>
    <row r="24" spans="1:6" x14ac:dyDescent="0.25">
      <c r="A24" t="s">
        <v>47</v>
      </c>
      <c r="B24" t="s">
        <v>4</v>
      </c>
      <c r="C24" t="s">
        <v>52</v>
      </c>
      <c r="D24">
        <v>20</v>
      </c>
      <c r="E24" s="4">
        <v>44676</v>
      </c>
      <c r="F24">
        <v>181</v>
      </c>
    </row>
    <row r="25" spans="1:6" x14ac:dyDescent="0.25">
      <c r="A25" t="s">
        <v>48</v>
      </c>
      <c r="B25" t="s">
        <v>5</v>
      </c>
      <c r="C25" t="s">
        <v>54</v>
      </c>
      <c r="D25">
        <v>20</v>
      </c>
      <c r="E25" s="4">
        <v>44677</v>
      </c>
      <c r="F25">
        <v>203</v>
      </c>
    </row>
    <row r="26" spans="1:6" x14ac:dyDescent="0.25">
      <c r="A26" t="s">
        <v>49</v>
      </c>
      <c r="B26" t="s">
        <v>16</v>
      </c>
      <c r="C26" t="s">
        <v>55</v>
      </c>
      <c r="D26">
        <v>18</v>
      </c>
      <c r="E26" s="4">
        <v>44678</v>
      </c>
      <c r="F26">
        <v>250</v>
      </c>
    </row>
    <row r="27" spans="1:6" x14ac:dyDescent="0.25">
      <c r="A27" t="s">
        <v>50</v>
      </c>
      <c r="B27" t="s">
        <v>17</v>
      </c>
      <c r="C27" t="s">
        <v>56</v>
      </c>
      <c r="D27">
        <v>20</v>
      </c>
      <c r="E27" s="4">
        <v>44679</v>
      </c>
      <c r="F27">
        <v>296</v>
      </c>
    </row>
    <row r="28" spans="1:6" x14ac:dyDescent="0.25">
      <c r="A28" t="s">
        <v>47</v>
      </c>
      <c r="B28" t="s">
        <v>18</v>
      </c>
      <c r="C28" t="s">
        <v>57</v>
      </c>
      <c r="D28">
        <v>20</v>
      </c>
      <c r="E28" s="4">
        <v>44680</v>
      </c>
      <c r="F28">
        <v>170</v>
      </c>
    </row>
    <row r="29" spans="1:6" x14ac:dyDescent="0.25">
      <c r="A29" t="s">
        <v>47</v>
      </c>
      <c r="B29" t="s">
        <v>18</v>
      </c>
      <c r="C29" t="s">
        <v>57</v>
      </c>
      <c r="D29">
        <v>20</v>
      </c>
      <c r="E29" s="4">
        <v>44680</v>
      </c>
      <c r="F29">
        <v>170</v>
      </c>
    </row>
    <row r="30" spans="1:6" x14ac:dyDescent="0.25">
      <c r="A30" t="s">
        <v>47</v>
      </c>
      <c r="B30" t="s">
        <v>18</v>
      </c>
      <c r="C30" t="s">
        <v>57</v>
      </c>
      <c r="D30">
        <v>20</v>
      </c>
      <c r="E30" s="4">
        <v>44680</v>
      </c>
      <c r="F30">
        <v>170</v>
      </c>
    </row>
    <row r="31" spans="1:6" x14ac:dyDescent="0.25">
      <c r="A31" t="s">
        <v>47</v>
      </c>
      <c r="B31" t="s">
        <v>18</v>
      </c>
      <c r="C31" t="s">
        <v>57</v>
      </c>
      <c r="D31">
        <v>20</v>
      </c>
      <c r="E31" s="4">
        <v>44680</v>
      </c>
      <c r="F31">
        <v>170</v>
      </c>
    </row>
    <row r="32" spans="1:6" x14ac:dyDescent="0.25">
      <c r="A32" t="s">
        <v>47</v>
      </c>
      <c r="B32" t="s">
        <v>18</v>
      </c>
      <c r="C32" t="s">
        <v>57</v>
      </c>
      <c r="D32">
        <v>20</v>
      </c>
      <c r="E32" s="4">
        <v>44680</v>
      </c>
      <c r="F32">
        <v>170</v>
      </c>
    </row>
    <row r="33" spans="1:6" x14ac:dyDescent="0.25">
      <c r="A33" t="s">
        <v>47</v>
      </c>
      <c r="B33" t="s">
        <v>18</v>
      </c>
      <c r="C33" t="s">
        <v>57</v>
      </c>
      <c r="D33">
        <v>20</v>
      </c>
      <c r="E33" s="4">
        <v>44680</v>
      </c>
      <c r="F33">
        <v>170</v>
      </c>
    </row>
    <row r="34" spans="1:6" x14ac:dyDescent="0.25">
      <c r="A34" t="s">
        <v>47</v>
      </c>
      <c r="B34" t="s">
        <v>18</v>
      </c>
      <c r="C34" t="s">
        <v>57</v>
      </c>
      <c r="D34">
        <v>20</v>
      </c>
      <c r="E34" s="4">
        <v>44680</v>
      </c>
      <c r="F34">
        <v>170</v>
      </c>
    </row>
    <row r="35" spans="1:6" x14ac:dyDescent="0.25">
      <c r="A35" t="s">
        <v>47</v>
      </c>
      <c r="B35" t="s">
        <v>18</v>
      </c>
      <c r="C35" t="s">
        <v>57</v>
      </c>
      <c r="D35">
        <v>20</v>
      </c>
      <c r="E35" s="4">
        <v>44680</v>
      </c>
      <c r="F35">
        <v>170</v>
      </c>
    </row>
    <row r="36" spans="1:6" x14ac:dyDescent="0.25">
      <c r="A36" t="s">
        <v>47</v>
      </c>
      <c r="B36" t="s">
        <v>18</v>
      </c>
      <c r="C36" t="s">
        <v>57</v>
      </c>
      <c r="D36">
        <v>20</v>
      </c>
      <c r="E36" s="4">
        <v>44680</v>
      </c>
      <c r="F36">
        <v>170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273E8-45D4-4F13-B526-362FD7F2CC6B}">
  <dimension ref="A2:L26"/>
  <sheetViews>
    <sheetView topLeftCell="A3" workbookViewId="0">
      <selection activeCell="K40" sqref="K40"/>
    </sheetView>
  </sheetViews>
  <sheetFormatPr defaultRowHeight="15" x14ac:dyDescent="0.25"/>
  <cols>
    <col min="3" max="3" width="14.140625" customWidth="1"/>
    <col min="4" max="4" width="11.85546875" customWidth="1"/>
    <col min="5" max="5" width="15.5703125" customWidth="1"/>
    <col min="6" max="6" width="14.85546875" customWidth="1"/>
    <col min="7" max="7" width="12" customWidth="1"/>
    <col min="8" max="8" width="23.140625" customWidth="1"/>
    <col min="9" max="9" width="14" customWidth="1"/>
    <col min="10" max="10" width="14.140625" customWidth="1"/>
    <col min="11" max="11" width="12.85546875" customWidth="1"/>
    <col min="12" max="12" width="15" customWidth="1"/>
  </cols>
  <sheetData>
    <row r="2" spans="1:11" ht="15.75" thickBot="1" x14ac:dyDescent="0.3"/>
    <row r="3" spans="1:11" ht="30.75" thickBot="1" x14ac:dyDescent="0.3">
      <c r="B3" s="5" t="s">
        <v>70</v>
      </c>
      <c r="C3" s="6" t="s">
        <v>71</v>
      </c>
      <c r="D3" s="7" t="s">
        <v>72</v>
      </c>
      <c r="E3" s="8" t="s">
        <v>73</v>
      </c>
      <c r="F3" s="9" t="s">
        <v>74</v>
      </c>
      <c r="G3" s="10" t="s">
        <v>75</v>
      </c>
      <c r="H3" s="11" t="s">
        <v>76</v>
      </c>
      <c r="I3" s="12" t="s">
        <v>77</v>
      </c>
      <c r="J3" s="13" t="s">
        <v>78</v>
      </c>
    </row>
    <row r="4" spans="1:11" ht="15.75" thickBot="1" x14ac:dyDescent="0.3">
      <c r="A4" s="14">
        <v>2021</v>
      </c>
      <c r="B4" s="15"/>
      <c r="C4" s="16"/>
      <c r="D4" s="79"/>
      <c r="E4" s="16"/>
      <c r="F4" s="16"/>
      <c r="G4" s="16"/>
      <c r="H4" s="17"/>
      <c r="I4" s="18"/>
      <c r="J4" s="19"/>
    </row>
    <row r="5" spans="1:11" x14ac:dyDescent="0.25">
      <c r="B5" s="20" t="s">
        <v>83</v>
      </c>
      <c r="C5" s="21">
        <v>44544</v>
      </c>
      <c r="D5" s="58">
        <f t="shared" ref="D5" ca="1" si="0">RANDBETWEEN(4000,6000)</f>
        <v>4077</v>
      </c>
      <c r="E5" s="23">
        <f ca="1">D5/100*25</f>
        <v>1019.2500000000001</v>
      </c>
      <c r="F5" s="24"/>
      <c r="G5" s="25">
        <f ca="1">D5-E5</f>
        <v>3057.75</v>
      </c>
      <c r="H5" s="26"/>
      <c r="I5" s="27">
        <f ca="1">D24-H24-F6</f>
        <v>63798</v>
      </c>
      <c r="J5" s="28">
        <f ca="1">I5-E24</f>
        <v>49665</v>
      </c>
      <c r="K5" s="29"/>
    </row>
    <row r="6" spans="1:11" ht="15.75" thickBot="1" x14ac:dyDescent="0.3">
      <c r="B6" s="30"/>
      <c r="C6" s="31"/>
      <c r="D6" s="32"/>
      <c r="E6" s="33"/>
      <c r="F6" s="34">
        <v>1000</v>
      </c>
      <c r="G6" s="35"/>
      <c r="H6" s="36"/>
      <c r="I6" s="27"/>
      <c r="J6" s="28"/>
      <c r="K6" s="29"/>
    </row>
    <row r="7" spans="1:11" ht="15.75" thickBot="1" x14ac:dyDescent="0.3">
      <c r="A7" s="37">
        <v>2022</v>
      </c>
      <c r="B7" s="38"/>
      <c r="C7" s="39"/>
      <c r="D7" s="40"/>
      <c r="E7" s="40"/>
      <c r="F7" s="41"/>
      <c r="G7" s="41"/>
      <c r="H7" s="42"/>
      <c r="I7" s="27"/>
      <c r="J7" s="28"/>
      <c r="K7" s="29"/>
    </row>
    <row r="8" spans="1:11" x14ac:dyDescent="0.25">
      <c r="B8" s="20" t="s">
        <v>84</v>
      </c>
      <c r="C8" s="21">
        <v>44602</v>
      </c>
      <c r="D8" s="22">
        <v>4909</v>
      </c>
      <c r="E8" s="23">
        <f>D8/100*25</f>
        <v>1227.25</v>
      </c>
      <c r="F8" s="43"/>
      <c r="G8" s="44">
        <f t="shared" ref="G8:G22" si="1">D8-E8</f>
        <v>3681.75</v>
      </c>
      <c r="H8" s="26"/>
      <c r="I8" s="27"/>
      <c r="J8" s="28"/>
      <c r="K8" s="29"/>
    </row>
    <row r="9" spans="1:11" x14ac:dyDescent="0.25">
      <c r="B9" s="20" t="s">
        <v>85</v>
      </c>
      <c r="C9" s="45">
        <v>44621</v>
      </c>
      <c r="D9" s="46">
        <v>5724</v>
      </c>
      <c r="E9" s="47">
        <f t="shared" ref="E9" si="2">D9/100*25</f>
        <v>1431</v>
      </c>
      <c r="F9" s="43"/>
      <c r="G9" s="44">
        <f t="shared" si="1"/>
        <v>4293</v>
      </c>
      <c r="H9" s="48"/>
      <c r="I9" s="27"/>
      <c r="J9" s="28"/>
      <c r="K9" s="29"/>
    </row>
    <row r="10" spans="1:11" x14ac:dyDescent="0.25">
      <c r="B10" s="20" t="s">
        <v>86</v>
      </c>
      <c r="C10" s="49">
        <v>44655</v>
      </c>
      <c r="D10" s="46">
        <v>4118</v>
      </c>
      <c r="E10" s="47">
        <f>D10/100*25</f>
        <v>1029.5</v>
      </c>
      <c r="F10" s="43"/>
      <c r="G10" s="44">
        <f t="shared" si="1"/>
        <v>3088.5</v>
      </c>
      <c r="H10" s="48"/>
      <c r="I10" s="27"/>
      <c r="J10" s="28"/>
      <c r="K10" s="29"/>
    </row>
    <row r="11" spans="1:11" x14ac:dyDescent="0.25">
      <c r="B11" s="20" t="s">
        <v>87</v>
      </c>
      <c r="C11" s="49">
        <v>44687</v>
      </c>
      <c r="D11" s="46">
        <v>4807</v>
      </c>
      <c r="E11" s="47">
        <f>D11/100*25</f>
        <v>1201.75</v>
      </c>
      <c r="F11" s="43"/>
      <c r="G11" s="44">
        <f t="shared" si="1"/>
        <v>3605.25</v>
      </c>
      <c r="H11" s="48"/>
      <c r="I11" s="27"/>
      <c r="J11" s="28"/>
      <c r="K11" s="29"/>
    </row>
    <row r="12" spans="1:11" x14ac:dyDescent="0.25">
      <c r="B12" s="20" t="s">
        <v>88</v>
      </c>
      <c r="C12" s="49">
        <v>44720</v>
      </c>
      <c r="D12" s="46">
        <v>4311</v>
      </c>
      <c r="E12" s="47">
        <f t="shared" ref="E12:E22" si="3">D12/100*25</f>
        <v>1077.75</v>
      </c>
      <c r="F12" s="43"/>
      <c r="G12" s="44">
        <f t="shared" si="1"/>
        <v>3233.25</v>
      </c>
      <c r="H12" s="48"/>
      <c r="I12" s="27"/>
      <c r="J12" s="28"/>
      <c r="K12" s="29"/>
    </row>
    <row r="13" spans="1:11" x14ac:dyDescent="0.25">
      <c r="B13" s="20" t="s">
        <v>89</v>
      </c>
      <c r="C13" s="49">
        <v>44749</v>
      </c>
      <c r="D13" s="46">
        <v>4247</v>
      </c>
      <c r="E13" s="47">
        <f t="shared" si="3"/>
        <v>1061.75</v>
      </c>
      <c r="F13" s="43"/>
      <c r="G13" s="44">
        <f t="shared" si="1"/>
        <v>3185.25</v>
      </c>
      <c r="H13" s="48"/>
      <c r="I13" s="27"/>
      <c r="J13" s="28"/>
      <c r="K13" s="29"/>
    </row>
    <row r="14" spans="1:11" x14ac:dyDescent="0.25">
      <c r="B14" s="20" t="s">
        <v>90</v>
      </c>
      <c r="C14" s="49">
        <v>44743</v>
      </c>
      <c r="D14" s="46">
        <v>4947</v>
      </c>
      <c r="E14" s="47">
        <f t="shared" si="3"/>
        <v>1236.75</v>
      </c>
      <c r="F14" s="43"/>
      <c r="G14" s="44">
        <f t="shared" si="1"/>
        <v>3710.25</v>
      </c>
      <c r="H14" s="48"/>
      <c r="I14" s="27"/>
      <c r="J14" s="28"/>
      <c r="K14" s="29"/>
    </row>
    <row r="15" spans="1:11" x14ac:dyDescent="0.25">
      <c r="B15" s="20" t="s">
        <v>91</v>
      </c>
      <c r="C15" s="49">
        <v>44770</v>
      </c>
      <c r="D15" s="46">
        <v>4097</v>
      </c>
      <c r="E15" s="47">
        <f t="shared" si="3"/>
        <v>1024.25</v>
      </c>
      <c r="F15" s="43"/>
      <c r="G15" s="44">
        <f t="shared" si="1"/>
        <v>3072.75</v>
      </c>
      <c r="H15" s="48"/>
      <c r="I15" s="27"/>
      <c r="J15" s="28"/>
      <c r="K15" s="29"/>
    </row>
    <row r="16" spans="1:11" x14ac:dyDescent="0.25">
      <c r="B16" s="20" t="s">
        <v>92</v>
      </c>
      <c r="C16" s="49">
        <v>44753</v>
      </c>
      <c r="D16" s="46">
        <v>4266</v>
      </c>
      <c r="E16" s="47"/>
      <c r="F16" s="43"/>
      <c r="G16" s="44">
        <f t="shared" si="1"/>
        <v>4266</v>
      </c>
      <c r="H16" s="48"/>
      <c r="I16" s="27"/>
      <c r="J16" s="28"/>
      <c r="K16" s="29"/>
    </row>
    <row r="17" spans="2:12" ht="15.75" thickBot="1" x14ac:dyDescent="0.3">
      <c r="B17" s="20" t="s">
        <v>93</v>
      </c>
      <c r="C17" s="50">
        <v>44783</v>
      </c>
      <c r="D17" s="51">
        <v>4555</v>
      </c>
      <c r="E17" s="52">
        <f t="shared" si="3"/>
        <v>1138.75</v>
      </c>
      <c r="F17" s="53"/>
      <c r="G17" s="54">
        <f t="shared" si="1"/>
        <v>3416.25</v>
      </c>
      <c r="H17" s="48"/>
      <c r="I17" s="27"/>
      <c r="J17" s="28"/>
      <c r="K17" s="29"/>
    </row>
    <row r="18" spans="2:12" x14ac:dyDescent="0.25">
      <c r="B18" s="20" t="s">
        <v>94</v>
      </c>
      <c r="C18" s="56">
        <v>44815</v>
      </c>
      <c r="D18" s="22">
        <v>4701</v>
      </c>
      <c r="E18" s="23">
        <f t="shared" si="3"/>
        <v>1175.25</v>
      </c>
      <c r="F18" s="43"/>
      <c r="G18" s="44">
        <f t="shared" si="1"/>
        <v>3525.75</v>
      </c>
      <c r="H18" s="48"/>
      <c r="I18" s="27"/>
      <c r="J18" s="28"/>
      <c r="K18" s="29"/>
    </row>
    <row r="19" spans="2:12" x14ac:dyDescent="0.25">
      <c r="B19" s="20" t="s">
        <v>95</v>
      </c>
      <c r="C19" s="49">
        <v>44844</v>
      </c>
      <c r="D19" s="22">
        <v>5843</v>
      </c>
      <c r="E19" s="47">
        <f t="shared" si="3"/>
        <v>1460.75</v>
      </c>
      <c r="F19" s="43"/>
      <c r="G19" s="44">
        <f t="shared" si="1"/>
        <v>4382.25</v>
      </c>
      <c r="H19" s="57"/>
      <c r="I19" s="27"/>
      <c r="J19" s="28"/>
      <c r="K19" s="29"/>
    </row>
    <row r="20" spans="2:12" x14ac:dyDescent="0.25">
      <c r="B20" s="20" t="s">
        <v>96</v>
      </c>
      <c r="C20" s="58">
        <v>560</v>
      </c>
      <c r="D20" s="22">
        <v>4196</v>
      </c>
      <c r="E20" s="47">
        <f t="shared" si="3"/>
        <v>1049</v>
      </c>
      <c r="F20" s="43"/>
      <c r="G20" s="44">
        <f t="shared" si="1"/>
        <v>3147</v>
      </c>
      <c r="H20" s="48"/>
      <c r="I20" s="27"/>
      <c r="J20" s="28"/>
      <c r="K20" s="29"/>
    </row>
    <row r="21" spans="2:12" x14ac:dyDescent="0.25">
      <c r="B21" s="20" t="s">
        <v>97</v>
      </c>
      <c r="C21" s="58"/>
      <c r="D21" s="22"/>
      <c r="E21" s="47">
        <f t="shared" si="3"/>
        <v>0</v>
      </c>
      <c r="F21" s="43"/>
      <c r="G21" s="44">
        <f t="shared" si="1"/>
        <v>0</v>
      </c>
      <c r="H21" s="48"/>
      <c r="I21" s="27"/>
      <c r="J21" s="28"/>
      <c r="K21" s="29"/>
    </row>
    <row r="22" spans="2:12" ht="15.75" thickBot="1" x14ac:dyDescent="0.3">
      <c r="B22" s="20" t="s">
        <v>98</v>
      </c>
      <c r="C22" s="59"/>
      <c r="D22" s="51"/>
      <c r="E22" s="52">
        <f t="shared" si="3"/>
        <v>0</v>
      </c>
      <c r="F22" s="53"/>
      <c r="G22" s="54">
        <f t="shared" si="1"/>
        <v>0</v>
      </c>
      <c r="H22" s="60"/>
      <c r="I22" s="61"/>
      <c r="J22" s="62"/>
      <c r="K22" s="29"/>
    </row>
    <row r="23" spans="2:12" ht="30" x14ac:dyDescent="0.25">
      <c r="B23" s="63"/>
      <c r="C23" s="64"/>
      <c r="D23" s="65"/>
      <c r="E23" s="65"/>
      <c r="F23" s="65"/>
      <c r="G23" s="65"/>
      <c r="H23" s="64"/>
      <c r="I23" s="65"/>
      <c r="J23" s="65"/>
      <c r="K23" s="66" t="s">
        <v>79</v>
      </c>
      <c r="L23" s="67" t="s">
        <v>80</v>
      </c>
    </row>
    <row r="24" spans="2:12" ht="15.75" thickBot="1" x14ac:dyDescent="0.3">
      <c r="B24" s="68" t="s">
        <v>81</v>
      </c>
      <c r="C24" s="69"/>
      <c r="D24" s="70">
        <f ca="1">SUM(D5:D23)</f>
        <v>64798</v>
      </c>
      <c r="E24" s="71">
        <f ca="1">SUM(E5:E23)-SUM(F6:F20)</f>
        <v>14133</v>
      </c>
      <c r="F24" s="72"/>
      <c r="G24" s="73">
        <f ca="1">SUM(G5:G22)</f>
        <v>49665</v>
      </c>
      <c r="H24" s="74">
        <f>SUM(H5:H21)</f>
        <v>0</v>
      </c>
      <c r="I24" s="72"/>
      <c r="J24" s="72">
        <f ca="1">G24-H24</f>
        <v>49665</v>
      </c>
      <c r="K24" s="70">
        <f ca="1">SUM(E24,H24,J24)</f>
        <v>63798</v>
      </c>
      <c r="L24" s="80">
        <f ca="1">D24-K24</f>
        <v>1000</v>
      </c>
    </row>
    <row r="25" spans="2:12" ht="30" x14ac:dyDescent="0.25">
      <c r="B25" s="55"/>
      <c r="K25" s="75" t="s">
        <v>82</v>
      </c>
      <c r="L25" s="76"/>
    </row>
    <row r="26" spans="2:12" ht="15.75" thickBot="1" x14ac:dyDescent="0.3">
      <c r="B26" s="68"/>
      <c r="C26" s="69"/>
      <c r="D26" s="69"/>
      <c r="E26" s="69"/>
      <c r="F26" s="69"/>
      <c r="G26" s="69"/>
      <c r="H26" s="69"/>
      <c r="I26" s="69"/>
      <c r="J26" s="69"/>
      <c r="K26" s="77">
        <f ca="1">SUM(K24:L24)</f>
        <v>64798</v>
      </c>
      <c r="L26" s="78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Testo In Colonne</vt:lpstr>
      <vt:lpstr>CVUOTE</vt:lpstr>
      <vt:lpstr>Riferimento assoluto</vt:lpstr>
      <vt:lpstr>Trasponi</vt:lpstr>
      <vt:lpstr>X.Cerca</vt:lpstr>
      <vt:lpstr>FUNZIONE FILTRO e drop down lis</vt:lpstr>
      <vt:lpstr>DIFFERENZA TRA LISTE</vt:lpstr>
      <vt:lpstr>tabella e filtri</vt:lpstr>
      <vt:lpstr>SE</vt:lpstr>
      <vt:lpstr>IF error</vt:lpstr>
      <vt:lpstr>Somma se</vt:lpstr>
      <vt:lpstr>Valori Unici</vt:lpstr>
      <vt:lpstr>Converti</vt:lpstr>
      <vt:lpstr>Foglio2</vt:lpstr>
      <vt:lpstr>Pivot E Timline Interattivo</vt:lpstr>
      <vt:lpstr>PAGA TASSE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Tomasso</dc:creator>
  <cp:lastModifiedBy>Fabrizio Tomasso</cp:lastModifiedBy>
  <dcterms:created xsi:type="dcterms:W3CDTF">2015-06-05T18:19:34Z</dcterms:created>
  <dcterms:modified xsi:type="dcterms:W3CDTF">2024-10-09T22:22:17Z</dcterms:modified>
</cp:coreProperties>
</file>